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ThisWorkbook"/>
  <mc:AlternateContent xmlns:mc="http://schemas.openxmlformats.org/markup-compatibility/2006">
    <mc:Choice Requires="x15">
      <x15ac:absPath xmlns:x15ac="http://schemas.microsoft.com/office/spreadsheetml/2010/11/ac" url="C:\Users\nowaka\Downloads\"/>
    </mc:Choice>
  </mc:AlternateContent>
  <xr:revisionPtr revIDLastSave="0" documentId="13_ncr:1_{AD0EFE4C-8175-4BEA-8C4D-80316CD1F905}" xr6:coauthVersionLast="47" xr6:coauthVersionMax="47" xr10:uidLastSave="{00000000-0000-0000-0000-000000000000}"/>
  <workbookProtection workbookAlgorithmName="SHA-512" workbookHashValue="W8DwiwuV7pdIzzFVWfjvIq3tbVsLdqQsmQ/L95trdkVzFkom5u7G4n2zlULGGycGY6nIMJ8ufeMLkrr7CCVUoQ==" workbookSaltValue="VPRJesDepFqSOVlALQXRYA==" workbookSpinCount="100000" lockStructure="1"/>
  <bookViews>
    <workbookView xWindow="28680" yWindow="-120" windowWidth="29040" windowHeight="15720" tabRatio="752" firstSheet="1" activeTab="1" xr2:uid="{00000000-000D-0000-FFFF-FFFF00000000}"/>
  </bookViews>
  <sheets>
    <sheet name="Instructions &gt; AP" sheetId="8" state="hidden" r:id="rId1"/>
    <sheet name="Payment Requisition" sheetId="1" r:id="rId2"/>
    <sheet name="_control" sheetId="2" state="hidden" r:id="rId3"/>
    <sheet name="Conversion Template" sheetId="3" state="hidden" r:id="rId4"/>
    <sheet name="Loadsheet GL07" sheetId="4" state="hidden" r:id="rId5"/>
    <sheet name="Periods" sheetId="5" state="hidden" r:id="rId6"/>
    <sheet name="WO Type" sheetId="7" state="hidden" r:id="rId7"/>
    <sheet name="FX Rates" sheetId="6" state="hidden" r:id="rId8"/>
  </sheets>
  <externalReferences>
    <externalReference r:id="rId9"/>
    <externalReference r:id="rId10"/>
    <externalReference r:id="rId11"/>
  </externalReferences>
  <definedNames>
    <definedName name="_xlnm._FilterDatabase" localSheetId="7" hidden="1">'FX Rates'!$B$4:$G$4364</definedName>
    <definedName name="_xlnm._FilterDatabase" localSheetId="6" hidden="1">'WO Type'!$A$4:$G$4</definedName>
    <definedName name="Airfare_Type" localSheetId="6">[1]Lists!$A$57:$A$59</definedName>
    <definedName name="Airfare_Type">[2]Lists!$A$12:$A$14</definedName>
    <definedName name="Currency" localSheetId="6">[1]Lists!$A$49:$A$54</definedName>
    <definedName name="Currency">[2]Lists!$A$29:$A$34</definedName>
    <definedName name="Currency_Mileage" localSheetId="6">[1]Lists!$A$43:$A$45</definedName>
    <definedName name="Currency_Mileage">[2]Lists!$A$17:$A$19</definedName>
    <definedName name="Currency_Per_Diems" localSheetId="6">[3]Lists!$A$22:$A$26</definedName>
    <definedName name="Currency_Per_Diems">[2]Lists!$A$22:$A$26</definedName>
    <definedName name="Department">[1]Lists!$A$12:$A$40</definedName>
    <definedName name="_xlnm.Print_Area" localSheetId="1">'Payment Requisition'!$A$1:$K$85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3" l="1"/>
  <c r="B4" i="3"/>
  <c r="C4" i="3"/>
  <c r="D4" i="3"/>
  <c r="E4" i="3"/>
  <c r="F4" i="3"/>
  <c r="G4" i="3"/>
  <c r="H4" i="3"/>
  <c r="I4" i="3"/>
  <c r="J4" i="3" s="1"/>
  <c r="K4" i="3"/>
  <c r="A5" i="3"/>
  <c r="C5" i="3" s="1"/>
  <c r="B5" i="3"/>
  <c r="D5" i="3"/>
  <c r="F5" i="3"/>
  <c r="H5" i="3"/>
  <c r="I5" i="3"/>
  <c r="J5" i="3" s="1"/>
  <c r="K5" i="3"/>
  <c r="A6" i="3"/>
  <c r="C6" i="3" s="1"/>
  <c r="B6" i="3"/>
  <c r="H6" i="3"/>
  <c r="I6" i="3"/>
  <c r="J6" i="3" s="1"/>
  <c r="K6" i="3"/>
  <c r="A7" i="3"/>
  <c r="C7" i="3" s="1"/>
  <c r="B7" i="3"/>
  <c r="H7" i="3"/>
  <c r="I7" i="3" s="1"/>
  <c r="J7" i="3" s="1"/>
  <c r="K7" i="3"/>
  <c r="A8" i="3"/>
  <c r="C8" i="3" s="1"/>
  <c r="B8" i="3"/>
  <c r="E8" i="3"/>
  <c r="G8" i="3"/>
  <c r="H8" i="3"/>
  <c r="I8" i="3" s="1"/>
  <c r="J8" i="3" s="1"/>
  <c r="K8" i="3"/>
  <c r="A9" i="3"/>
  <c r="C9" i="3" s="1"/>
  <c r="B9" i="3"/>
  <c r="E9" i="3"/>
  <c r="F9" i="3"/>
  <c r="G9" i="3"/>
  <c r="H9" i="3"/>
  <c r="I9" i="3"/>
  <c r="J9" i="3" s="1"/>
  <c r="K9" i="3"/>
  <c r="A10" i="3"/>
  <c r="D10" i="3" s="1"/>
  <c r="B10" i="3"/>
  <c r="G10" i="3"/>
  <c r="H10" i="3"/>
  <c r="I10" i="3"/>
  <c r="J10" i="3" s="1"/>
  <c r="K10" i="3"/>
  <c r="A11" i="3"/>
  <c r="D11" i="3" s="1"/>
  <c r="B11" i="3"/>
  <c r="C11" i="3"/>
  <c r="E11" i="3"/>
  <c r="F11" i="3"/>
  <c r="G11" i="3"/>
  <c r="H11" i="3"/>
  <c r="I11" i="3" s="1"/>
  <c r="J11" i="3" s="1"/>
  <c r="K11" i="3"/>
  <c r="A12" i="3"/>
  <c r="C12" i="3" s="1"/>
  <c r="B12" i="3"/>
  <c r="H12" i="3"/>
  <c r="I12" i="3" s="1"/>
  <c r="J12" i="3" s="1"/>
  <c r="K12" i="3"/>
  <c r="A13" i="3"/>
  <c r="C13" i="3" s="1"/>
  <c r="B13" i="3"/>
  <c r="H13" i="3"/>
  <c r="I13" i="3" s="1"/>
  <c r="J13" i="3" s="1"/>
  <c r="K13" i="3"/>
  <c r="K7" i="4"/>
  <c r="L7" i="4"/>
  <c r="L6" i="4"/>
  <c r="K6" i="4"/>
  <c r="E10" i="3" l="1"/>
  <c r="C10" i="3"/>
  <c r="D9" i="3"/>
  <c r="G7" i="3"/>
  <c r="F7" i="3"/>
  <c r="E7" i="3"/>
  <c r="D7" i="3"/>
  <c r="G12" i="3"/>
  <c r="F12" i="3"/>
  <c r="G5" i="3"/>
  <c r="E12" i="3"/>
  <c r="D12" i="3"/>
  <c r="F10" i="3"/>
  <c r="E5" i="3"/>
  <c r="G13" i="3"/>
  <c r="F8" i="3"/>
  <c r="G6" i="3"/>
  <c r="D8" i="3"/>
  <c r="F6" i="3"/>
  <c r="F13" i="3"/>
  <c r="E13" i="3"/>
  <c r="D13" i="3"/>
  <c r="E6" i="3"/>
  <c r="D6" i="3"/>
  <c r="F52" i="1"/>
  <c r="F51" i="1"/>
  <c r="P48" i="1" l="1"/>
  <c r="AI7" i="4"/>
  <c r="AB7" i="4"/>
  <c r="AB6" i="4"/>
  <c r="F53" i="1" l="1"/>
  <c r="F54" i="1"/>
  <c r="F55" i="1"/>
  <c r="F56" i="1"/>
  <c r="D4362" i="6" l="1"/>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499" i="6"/>
  <c r="B500" i="6"/>
  <c r="B501" i="6"/>
  <c r="B502" i="6"/>
  <c r="B503" i="6"/>
  <c r="B504" i="6"/>
  <c r="B505" i="6"/>
  <c r="B506" i="6"/>
  <c r="B507" i="6"/>
  <c r="B508" i="6"/>
  <c r="B509" i="6"/>
  <c r="B510" i="6"/>
  <c r="B511" i="6"/>
  <c r="B512" i="6"/>
  <c r="B513" i="6"/>
  <c r="B514" i="6"/>
  <c r="B515" i="6"/>
  <c r="B516" i="6"/>
  <c r="B517" i="6"/>
  <c r="B518" i="6"/>
  <c r="B519" i="6"/>
  <c r="B520" i="6"/>
  <c r="B521" i="6"/>
  <c r="B522" i="6"/>
  <c r="B523" i="6"/>
  <c r="B524" i="6"/>
  <c r="B525" i="6"/>
  <c r="B526" i="6"/>
  <c r="B527" i="6"/>
  <c r="B528" i="6"/>
  <c r="B529" i="6"/>
  <c r="B530" i="6"/>
  <c r="B531" i="6"/>
  <c r="B532" i="6"/>
  <c r="B533" i="6"/>
  <c r="B534" i="6"/>
  <c r="B535" i="6"/>
  <c r="B536" i="6"/>
  <c r="B537" i="6"/>
  <c r="B538" i="6"/>
  <c r="B539" i="6"/>
  <c r="B540" i="6"/>
  <c r="B541" i="6"/>
  <c r="B542" i="6"/>
  <c r="B543" i="6"/>
  <c r="B544" i="6"/>
  <c r="B545" i="6"/>
  <c r="B546" i="6"/>
  <c r="B547" i="6"/>
  <c r="B548" i="6"/>
  <c r="B549" i="6"/>
  <c r="B550" i="6"/>
  <c r="B551" i="6"/>
  <c r="B552" i="6"/>
  <c r="B553" i="6"/>
  <c r="B554" i="6"/>
  <c r="B555" i="6"/>
  <c r="B556" i="6"/>
  <c r="B557" i="6"/>
  <c r="B558" i="6"/>
  <c r="B559" i="6"/>
  <c r="B560" i="6"/>
  <c r="B561" i="6"/>
  <c r="B562" i="6"/>
  <c r="B563" i="6"/>
  <c r="B564" i="6"/>
  <c r="B565" i="6"/>
  <c r="B566" i="6"/>
  <c r="B567" i="6"/>
  <c r="B568" i="6"/>
  <c r="B569" i="6"/>
  <c r="B570" i="6"/>
  <c r="B571" i="6"/>
  <c r="B572" i="6"/>
  <c r="B573" i="6"/>
  <c r="B574" i="6"/>
  <c r="B575" i="6"/>
  <c r="B576" i="6"/>
  <c r="B577" i="6"/>
  <c r="B578" i="6"/>
  <c r="B579" i="6"/>
  <c r="B580" i="6"/>
  <c r="B581" i="6"/>
  <c r="B582" i="6"/>
  <c r="B583" i="6"/>
  <c r="B584" i="6"/>
  <c r="B585" i="6"/>
  <c r="B586" i="6"/>
  <c r="B587" i="6"/>
  <c r="B588" i="6"/>
  <c r="B589" i="6"/>
  <c r="B590" i="6"/>
  <c r="B591" i="6"/>
  <c r="B592" i="6"/>
  <c r="B593" i="6"/>
  <c r="B594" i="6"/>
  <c r="B595" i="6"/>
  <c r="B596" i="6"/>
  <c r="B597" i="6"/>
  <c r="B598" i="6"/>
  <c r="B599" i="6"/>
  <c r="B600" i="6"/>
  <c r="B601" i="6"/>
  <c r="B602" i="6"/>
  <c r="B603" i="6"/>
  <c r="B604" i="6"/>
  <c r="B605" i="6"/>
  <c r="B606" i="6"/>
  <c r="B607" i="6"/>
  <c r="B608" i="6"/>
  <c r="B609" i="6"/>
  <c r="B610" i="6"/>
  <c r="B611" i="6"/>
  <c r="B612" i="6"/>
  <c r="B613" i="6"/>
  <c r="B614" i="6"/>
  <c r="B615" i="6"/>
  <c r="B616" i="6"/>
  <c r="B617" i="6"/>
  <c r="B618" i="6"/>
  <c r="B619" i="6"/>
  <c r="B620" i="6"/>
  <c r="B621" i="6"/>
  <c r="B622" i="6"/>
  <c r="B623" i="6"/>
  <c r="B624" i="6"/>
  <c r="B625" i="6"/>
  <c r="B626" i="6"/>
  <c r="B627" i="6"/>
  <c r="B628" i="6"/>
  <c r="B629" i="6"/>
  <c r="B630" i="6"/>
  <c r="B631" i="6"/>
  <c r="B632" i="6"/>
  <c r="B633" i="6"/>
  <c r="B634" i="6"/>
  <c r="B635" i="6"/>
  <c r="B636" i="6"/>
  <c r="B637" i="6"/>
  <c r="B638" i="6"/>
  <c r="B639" i="6"/>
  <c r="B640" i="6"/>
  <c r="B641" i="6"/>
  <c r="B642" i="6"/>
  <c r="B643" i="6"/>
  <c r="B644" i="6"/>
  <c r="B645" i="6"/>
  <c r="B646" i="6"/>
  <c r="B647" i="6"/>
  <c r="B648" i="6"/>
  <c r="B649" i="6"/>
  <c r="B650" i="6"/>
  <c r="B651" i="6"/>
  <c r="B652" i="6"/>
  <c r="B653" i="6"/>
  <c r="B654" i="6"/>
  <c r="B655" i="6"/>
  <c r="B656" i="6"/>
  <c r="B657" i="6"/>
  <c r="B658" i="6"/>
  <c r="B659" i="6"/>
  <c r="B660" i="6"/>
  <c r="B661" i="6"/>
  <c r="B662" i="6"/>
  <c r="B663" i="6"/>
  <c r="B664" i="6"/>
  <c r="B665" i="6"/>
  <c r="B666" i="6"/>
  <c r="B667" i="6"/>
  <c r="B668" i="6"/>
  <c r="B669" i="6"/>
  <c r="B670" i="6"/>
  <c r="B671" i="6"/>
  <c r="B672" i="6"/>
  <c r="B673" i="6"/>
  <c r="B674" i="6"/>
  <c r="B675" i="6"/>
  <c r="B676" i="6"/>
  <c r="B677" i="6"/>
  <c r="B678" i="6"/>
  <c r="B679" i="6"/>
  <c r="B680" i="6"/>
  <c r="B681" i="6"/>
  <c r="B682" i="6"/>
  <c r="B683" i="6"/>
  <c r="B684" i="6"/>
  <c r="B685" i="6"/>
  <c r="B686" i="6"/>
  <c r="B687" i="6"/>
  <c r="B688" i="6"/>
  <c r="B689" i="6"/>
  <c r="B690" i="6"/>
  <c r="B691" i="6"/>
  <c r="B692" i="6"/>
  <c r="B693" i="6"/>
  <c r="B694" i="6"/>
  <c r="B695" i="6"/>
  <c r="B696" i="6"/>
  <c r="B697" i="6"/>
  <c r="B698" i="6"/>
  <c r="B699" i="6"/>
  <c r="B700" i="6"/>
  <c r="B701" i="6"/>
  <c r="B702" i="6"/>
  <c r="B703" i="6"/>
  <c r="B704" i="6"/>
  <c r="B705" i="6"/>
  <c r="B706" i="6"/>
  <c r="B707" i="6"/>
  <c r="B708" i="6"/>
  <c r="B709" i="6"/>
  <c r="B710" i="6"/>
  <c r="B711" i="6"/>
  <c r="B712" i="6"/>
  <c r="B713" i="6"/>
  <c r="B714" i="6"/>
  <c r="B715" i="6"/>
  <c r="B716" i="6"/>
  <c r="B717" i="6"/>
  <c r="B718" i="6"/>
  <c r="B719" i="6"/>
  <c r="B720" i="6"/>
  <c r="B721" i="6"/>
  <c r="B722" i="6"/>
  <c r="B723" i="6"/>
  <c r="B724" i="6"/>
  <c r="B725" i="6"/>
  <c r="B726" i="6"/>
  <c r="B727" i="6"/>
  <c r="B728" i="6"/>
  <c r="B729" i="6"/>
  <c r="B730" i="6"/>
  <c r="B731" i="6"/>
  <c r="B732" i="6"/>
  <c r="B733" i="6"/>
  <c r="B734" i="6"/>
  <c r="B735" i="6"/>
  <c r="B736" i="6"/>
  <c r="B737" i="6"/>
  <c r="B738" i="6"/>
  <c r="B739" i="6"/>
  <c r="B740" i="6"/>
  <c r="B741" i="6"/>
  <c r="B742" i="6"/>
  <c r="B743" i="6"/>
  <c r="B744" i="6"/>
  <c r="B745" i="6"/>
  <c r="B746" i="6"/>
  <c r="B747" i="6"/>
  <c r="B748" i="6"/>
  <c r="B749" i="6"/>
  <c r="B750" i="6"/>
  <c r="B751" i="6"/>
  <c r="B752" i="6"/>
  <c r="B753" i="6"/>
  <c r="B754" i="6"/>
  <c r="B755" i="6"/>
  <c r="B756" i="6"/>
  <c r="B757" i="6"/>
  <c r="B758" i="6"/>
  <c r="B759" i="6"/>
  <c r="B760" i="6"/>
  <c r="B761" i="6"/>
  <c r="B762" i="6"/>
  <c r="B763" i="6"/>
  <c r="B764" i="6"/>
  <c r="B765" i="6"/>
  <c r="B766" i="6"/>
  <c r="B767" i="6"/>
  <c r="B768" i="6"/>
  <c r="B769" i="6"/>
  <c r="B770" i="6"/>
  <c r="B771" i="6"/>
  <c r="B772" i="6"/>
  <c r="B773" i="6"/>
  <c r="B774" i="6"/>
  <c r="B775" i="6"/>
  <c r="B776" i="6"/>
  <c r="B777" i="6"/>
  <c r="B778" i="6"/>
  <c r="B779" i="6"/>
  <c r="B780" i="6"/>
  <c r="B781" i="6"/>
  <c r="B782" i="6"/>
  <c r="B783" i="6"/>
  <c r="B784" i="6"/>
  <c r="B785" i="6"/>
  <c r="B786" i="6"/>
  <c r="B787" i="6"/>
  <c r="B788" i="6"/>
  <c r="B789" i="6"/>
  <c r="B790" i="6"/>
  <c r="B791" i="6"/>
  <c r="B792" i="6"/>
  <c r="B793" i="6"/>
  <c r="B794" i="6"/>
  <c r="B795" i="6"/>
  <c r="B796" i="6"/>
  <c r="B797" i="6"/>
  <c r="B798" i="6"/>
  <c r="B799" i="6"/>
  <c r="B800" i="6"/>
  <c r="B801" i="6"/>
  <c r="B802" i="6"/>
  <c r="B803" i="6"/>
  <c r="B804" i="6"/>
  <c r="B805" i="6"/>
  <c r="B806" i="6"/>
  <c r="B807" i="6"/>
  <c r="B808" i="6"/>
  <c r="B809" i="6"/>
  <c r="B810" i="6"/>
  <c r="B811" i="6"/>
  <c r="B812" i="6"/>
  <c r="B813" i="6"/>
  <c r="B814" i="6"/>
  <c r="B815" i="6"/>
  <c r="B816" i="6"/>
  <c r="B817" i="6"/>
  <c r="B818" i="6"/>
  <c r="B819" i="6"/>
  <c r="B820" i="6"/>
  <c r="B821" i="6"/>
  <c r="B822" i="6"/>
  <c r="B823" i="6"/>
  <c r="B824" i="6"/>
  <c r="B825" i="6"/>
  <c r="B826" i="6"/>
  <c r="B827" i="6"/>
  <c r="B828" i="6"/>
  <c r="B829" i="6"/>
  <c r="B830" i="6"/>
  <c r="B831" i="6"/>
  <c r="B832" i="6"/>
  <c r="B833" i="6"/>
  <c r="B834" i="6"/>
  <c r="B835" i="6"/>
  <c r="B836" i="6"/>
  <c r="B837" i="6"/>
  <c r="B838" i="6"/>
  <c r="B839" i="6"/>
  <c r="B840" i="6"/>
  <c r="B841" i="6"/>
  <c r="B842" i="6"/>
  <c r="B843" i="6"/>
  <c r="B844" i="6"/>
  <c r="B845" i="6"/>
  <c r="B846" i="6"/>
  <c r="B847" i="6"/>
  <c r="B848" i="6"/>
  <c r="B849" i="6"/>
  <c r="B850" i="6"/>
  <c r="B851" i="6"/>
  <c r="B852" i="6"/>
  <c r="B853" i="6"/>
  <c r="B854" i="6"/>
  <c r="B855" i="6"/>
  <c r="B856" i="6"/>
  <c r="B857" i="6"/>
  <c r="B858" i="6"/>
  <c r="B859" i="6"/>
  <c r="B860" i="6"/>
  <c r="B861" i="6"/>
  <c r="B862" i="6"/>
  <c r="B863" i="6"/>
  <c r="B864" i="6"/>
  <c r="B865" i="6"/>
  <c r="B866" i="6"/>
  <c r="B867" i="6"/>
  <c r="B868" i="6"/>
  <c r="B869" i="6"/>
  <c r="B870" i="6"/>
  <c r="B871" i="6"/>
  <c r="B872" i="6"/>
  <c r="B873" i="6"/>
  <c r="B874" i="6"/>
  <c r="B875" i="6"/>
  <c r="B876" i="6"/>
  <c r="B877" i="6"/>
  <c r="B878" i="6"/>
  <c r="B879" i="6"/>
  <c r="B880" i="6"/>
  <c r="B881" i="6"/>
  <c r="B882" i="6"/>
  <c r="B883" i="6"/>
  <c r="B884" i="6"/>
  <c r="B885" i="6"/>
  <c r="B886" i="6"/>
  <c r="B887" i="6"/>
  <c r="B888" i="6"/>
  <c r="B889" i="6"/>
  <c r="B890" i="6"/>
  <c r="B891" i="6"/>
  <c r="B892" i="6"/>
  <c r="B893" i="6"/>
  <c r="B894" i="6"/>
  <c r="B895" i="6"/>
  <c r="B896" i="6"/>
  <c r="B897" i="6"/>
  <c r="B898" i="6"/>
  <c r="B899" i="6"/>
  <c r="B900" i="6"/>
  <c r="B901" i="6"/>
  <c r="B902" i="6"/>
  <c r="B903" i="6"/>
  <c r="B904" i="6"/>
  <c r="B905" i="6"/>
  <c r="B906" i="6"/>
  <c r="B907" i="6"/>
  <c r="B908" i="6"/>
  <c r="B909" i="6"/>
  <c r="B910" i="6"/>
  <c r="B911" i="6"/>
  <c r="B912" i="6"/>
  <c r="B913" i="6"/>
  <c r="B914" i="6"/>
  <c r="B915" i="6"/>
  <c r="B916" i="6"/>
  <c r="B917" i="6"/>
  <c r="B918" i="6"/>
  <c r="B919" i="6"/>
  <c r="B920" i="6"/>
  <c r="B921" i="6"/>
  <c r="B922" i="6"/>
  <c r="B923" i="6"/>
  <c r="B924" i="6"/>
  <c r="B925" i="6"/>
  <c r="B926" i="6"/>
  <c r="B927" i="6"/>
  <c r="B928" i="6"/>
  <c r="B929" i="6"/>
  <c r="B930" i="6"/>
  <c r="B931" i="6"/>
  <c r="B932" i="6"/>
  <c r="B933" i="6"/>
  <c r="B934" i="6"/>
  <c r="B935" i="6"/>
  <c r="B936" i="6"/>
  <c r="B937" i="6"/>
  <c r="B938" i="6"/>
  <c r="B939" i="6"/>
  <c r="B940" i="6"/>
  <c r="B941" i="6"/>
  <c r="B942" i="6"/>
  <c r="B943" i="6"/>
  <c r="B944" i="6"/>
  <c r="B945" i="6"/>
  <c r="B946" i="6"/>
  <c r="B947" i="6"/>
  <c r="B948" i="6"/>
  <c r="B949" i="6"/>
  <c r="B950" i="6"/>
  <c r="B951" i="6"/>
  <c r="B952" i="6"/>
  <c r="B953" i="6"/>
  <c r="B954" i="6"/>
  <c r="B955" i="6"/>
  <c r="B956" i="6"/>
  <c r="B957" i="6"/>
  <c r="B958" i="6"/>
  <c r="B959" i="6"/>
  <c r="B960" i="6"/>
  <c r="B961" i="6"/>
  <c r="B962" i="6"/>
  <c r="B963" i="6"/>
  <c r="B964" i="6"/>
  <c r="B965" i="6"/>
  <c r="B966" i="6"/>
  <c r="B967" i="6"/>
  <c r="B968" i="6"/>
  <c r="B969" i="6"/>
  <c r="B970" i="6"/>
  <c r="B971" i="6"/>
  <c r="B972" i="6"/>
  <c r="B973" i="6"/>
  <c r="B974" i="6"/>
  <c r="B975" i="6"/>
  <c r="B976" i="6"/>
  <c r="B977" i="6"/>
  <c r="B978" i="6"/>
  <c r="B979" i="6"/>
  <c r="B980" i="6"/>
  <c r="B981" i="6"/>
  <c r="B982" i="6"/>
  <c r="B983" i="6"/>
  <c r="B984" i="6"/>
  <c r="B985" i="6"/>
  <c r="B986" i="6"/>
  <c r="B987" i="6"/>
  <c r="B988" i="6"/>
  <c r="B989" i="6"/>
  <c r="B990" i="6"/>
  <c r="B991" i="6"/>
  <c r="B992" i="6"/>
  <c r="B993" i="6"/>
  <c r="B994" i="6"/>
  <c r="B995" i="6"/>
  <c r="B996" i="6"/>
  <c r="B997" i="6"/>
  <c r="B998" i="6"/>
  <c r="B999" i="6"/>
  <c r="B1000" i="6"/>
  <c r="B1001" i="6"/>
  <c r="B1002" i="6"/>
  <c r="B1003" i="6"/>
  <c r="B1004" i="6"/>
  <c r="B1005" i="6"/>
  <c r="B1006" i="6"/>
  <c r="B1007" i="6"/>
  <c r="B1008" i="6"/>
  <c r="B1009" i="6"/>
  <c r="B1010" i="6"/>
  <c r="B1011" i="6"/>
  <c r="B1012" i="6"/>
  <c r="B1013" i="6"/>
  <c r="B1014" i="6"/>
  <c r="B1015" i="6"/>
  <c r="B1016" i="6"/>
  <c r="B1017" i="6"/>
  <c r="B1018" i="6"/>
  <c r="B1019" i="6"/>
  <c r="B1020" i="6"/>
  <c r="B1021" i="6"/>
  <c r="B1022" i="6"/>
  <c r="B1023" i="6"/>
  <c r="B1024" i="6"/>
  <c r="B1025" i="6"/>
  <c r="B1026" i="6"/>
  <c r="B1027" i="6"/>
  <c r="B1028" i="6"/>
  <c r="B1029" i="6"/>
  <c r="B1030" i="6"/>
  <c r="B1031" i="6"/>
  <c r="B1032" i="6"/>
  <c r="B1033" i="6"/>
  <c r="B1034" i="6"/>
  <c r="B1035" i="6"/>
  <c r="B1036" i="6"/>
  <c r="B1037" i="6"/>
  <c r="B1038" i="6"/>
  <c r="B1039" i="6"/>
  <c r="B1040" i="6"/>
  <c r="B1041" i="6"/>
  <c r="B1042" i="6"/>
  <c r="B1043" i="6"/>
  <c r="B1044" i="6"/>
  <c r="B1045" i="6"/>
  <c r="B1046" i="6"/>
  <c r="B1047" i="6"/>
  <c r="B1048" i="6"/>
  <c r="B1049" i="6"/>
  <c r="B1050" i="6"/>
  <c r="B1051" i="6"/>
  <c r="B1052" i="6"/>
  <c r="B1053" i="6"/>
  <c r="B1054" i="6"/>
  <c r="B1055" i="6"/>
  <c r="B1056" i="6"/>
  <c r="B1057" i="6"/>
  <c r="B1058" i="6"/>
  <c r="B1059" i="6"/>
  <c r="B1060" i="6"/>
  <c r="B1061" i="6"/>
  <c r="B1062" i="6"/>
  <c r="B1063" i="6"/>
  <c r="B1064" i="6"/>
  <c r="B1065" i="6"/>
  <c r="B1066" i="6"/>
  <c r="B1067" i="6"/>
  <c r="B1068" i="6"/>
  <c r="B1069" i="6"/>
  <c r="B1070" i="6"/>
  <c r="B1071" i="6"/>
  <c r="B1072" i="6"/>
  <c r="B1073" i="6"/>
  <c r="B1074" i="6"/>
  <c r="B1075" i="6"/>
  <c r="B1076" i="6"/>
  <c r="B1077" i="6"/>
  <c r="B1078" i="6"/>
  <c r="B1079" i="6"/>
  <c r="B1080" i="6"/>
  <c r="B1081" i="6"/>
  <c r="B1082" i="6"/>
  <c r="B1083" i="6"/>
  <c r="B1084" i="6"/>
  <c r="B1085" i="6"/>
  <c r="B1086" i="6"/>
  <c r="B1087" i="6"/>
  <c r="B1088" i="6"/>
  <c r="B1089" i="6"/>
  <c r="B1090" i="6"/>
  <c r="B1091" i="6"/>
  <c r="B1092" i="6"/>
  <c r="B1093" i="6"/>
  <c r="B1094" i="6"/>
  <c r="B1095" i="6"/>
  <c r="B1096" i="6"/>
  <c r="B1097" i="6"/>
  <c r="B1098" i="6"/>
  <c r="B1099" i="6"/>
  <c r="B1100" i="6"/>
  <c r="B1101" i="6"/>
  <c r="B1102" i="6"/>
  <c r="B1103" i="6"/>
  <c r="B1104" i="6"/>
  <c r="B1105" i="6"/>
  <c r="B1106" i="6"/>
  <c r="B1107" i="6"/>
  <c r="B1108" i="6"/>
  <c r="B1109" i="6"/>
  <c r="B1110" i="6"/>
  <c r="B1111" i="6"/>
  <c r="B1112" i="6"/>
  <c r="B1113" i="6"/>
  <c r="B1114" i="6"/>
  <c r="B1115" i="6"/>
  <c r="B1116" i="6"/>
  <c r="B1117" i="6"/>
  <c r="B1118" i="6"/>
  <c r="B1119" i="6"/>
  <c r="B1120" i="6"/>
  <c r="B1121" i="6"/>
  <c r="B1122" i="6"/>
  <c r="B1123" i="6"/>
  <c r="B1124" i="6"/>
  <c r="B1125" i="6"/>
  <c r="B1126" i="6"/>
  <c r="B1127" i="6"/>
  <c r="B1128" i="6"/>
  <c r="B1129" i="6"/>
  <c r="B1130" i="6"/>
  <c r="B1131" i="6"/>
  <c r="B1132" i="6"/>
  <c r="B1133" i="6"/>
  <c r="B1134" i="6"/>
  <c r="B1135" i="6"/>
  <c r="B1136" i="6"/>
  <c r="B1137" i="6"/>
  <c r="B1138" i="6"/>
  <c r="B1139" i="6"/>
  <c r="B1140" i="6"/>
  <c r="B1141" i="6"/>
  <c r="B1142" i="6"/>
  <c r="B1143" i="6"/>
  <c r="B1144" i="6"/>
  <c r="B1145" i="6"/>
  <c r="B1146" i="6"/>
  <c r="B1147" i="6"/>
  <c r="B1148" i="6"/>
  <c r="B1149" i="6"/>
  <c r="B1150" i="6"/>
  <c r="B1151" i="6"/>
  <c r="B1152" i="6"/>
  <c r="B1153" i="6"/>
  <c r="B1154" i="6"/>
  <c r="B1155" i="6"/>
  <c r="B1156" i="6"/>
  <c r="B1157" i="6"/>
  <c r="B1158" i="6"/>
  <c r="B1159" i="6"/>
  <c r="B1160" i="6"/>
  <c r="B1161" i="6"/>
  <c r="B1162" i="6"/>
  <c r="B1163" i="6"/>
  <c r="B1164" i="6"/>
  <c r="B1165" i="6"/>
  <c r="B1166" i="6"/>
  <c r="B1167" i="6"/>
  <c r="B1168" i="6"/>
  <c r="B1169" i="6"/>
  <c r="B1170" i="6"/>
  <c r="B1171" i="6"/>
  <c r="B1172" i="6"/>
  <c r="B1173" i="6"/>
  <c r="B1174" i="6"/>
  <c r="B1175" i="6"/>
  <c r="B1176" i="6"/>
  <c r="B1177" i="6"/>
  <c r="B1178" i="6"/>
  <c r="B1179" i="6"/>
  <c r="B1180" i="6"/>
  <c r="B1181" i="6"/>
  <c r="B1182" i="6"/>
  <c r="B1183" i="6"/>
  <c r="B1184" i="6"/>
  <c r="B1185" i="6"/>
  <c r="B1186" i="6"/>
  <c r="B1187" i="6"/>
  <c r="B1188" i="6"/>
  <c r="B1189" i="6"/>
  <c r="B1190" i="6"/>
  <c r="B1191" i="6"/>
  <c r="B1192" i="6"/>
  <c r="B1193" i="6"/>
  <c r="B1194" i="6"/>
  <c r="B1195" i="6"/>
  <c r="B1196" i="6"/>
  <c r="B1197" i="6"/>
  <c r="B1198" i="6"/>
  <c r="B1199" i="6"/>
  <c r="B1200" i="6"/>
  <c r="B1201" i="6"/>
  <c r="B1202" i="6"/>
  <c r="B1203" i="6"/>
  <c r="B1204" i="6"/>
  <c r="B1205" i="6"/>
  <c r="B1206" i="6"/>
  <c r="B1207" i="6"/>
  <c r="B1208" i="6"/>
  <c r="B1209" i="6"/>
  <c r="B1210" i="6"/>
  <c r="B1211" i="6"/>
  <c r="B1212" i="6"/>
  <c r="B1213" i="6"/>
  <c r="B1214" i="6"/>
  <c r="B1215" i="6"/>
  <c r="B1216" i="6"/>
  <c r="B1217" i="6"/>
  <c r="B1218" i="6"/>
  <c r="B1219" i="6"/>
  <c r="B1220" i="6"/>
  <c r="B1221" i="6"/>
  <c r="B1222" i="6"/>
  <c r="B1223" i="6"/>
  <c r="B1224" i="6"/>
  <c r="B1225" i="6"/>
  <c r="B1226" i="6"/>
  <c r="B1227" i="6"/>
  <c r="B1228" i="6"/>
  <c r="B1229" i="6"/>
  <c r="B1230" i="6"/>
  <c r="B1231" i="6"/>
  <c r="B1232" i="6"/>
  <c r="B1233" i="6"/>
  <c r="B1234" i="6"/>
  <c r="B1235" i="6"/>
  <c r="B1236" i="6"/>
  <c r="B1237" i="6"/>
  <c r="B1238" i="6"/>
  <c r="B1239" i="6"/>
  <c r="B1240" i="6"/>
  <c r="B1241" i="6"/>
  <c r="B1242" i="6"/>
  <c r="B1243" i="6"/>
  <c r="B1244" i="6"/>
  <c r="B1245" i="6"/>
  <c r="B1246" i="6"/>
  <c r="B1247" i="6"/>
  <c r="B1248" i="6"/>
  <c r="B1249" i="6"/>
  <c r="B1250" i="6"/>
  <c r="B1251" i="6"/>
  <c r="B1252" i="6"/>
  <c r="B1253" i="6"/>
  <c r="B1254" i="6"/>
  <c r="B1255" i="6"/>
  <c r="B1256" i="6"/>
  <c r="B1257" i="6"/>
  <c r="B1258" i="6"/>
  <c r="B1259" i="6"/>
  <c r="B1260" i="6"/>
  <c r="B1261" i="6"/>
  <c r="B1262" i="6"/>
  <c r="B1263" i="6"/>
  <c r="B1264" i="6"/>
  <c r="B1265" i="6"/>
  <c r="B1266" i="6"/>
  <c r="B1267" i="6"/>
  <c r="B1268" i="6"/>
  <c r="B1269" i="6"/>
  <c r="B1270" i="6"/>
  <c r="B1271" i="6"/>
  <c r="B1272" i="6"/>
  <c r="B1273" i="6"/>
  <c r="B1274" i="6"/>
  <c r="B1275" i="6"/>
  <c r="B1276" i="6"/>
  <c r="B1277" i="6"/>
  <c r="B1278" i="6"/>
  <c r="B1279" i="6"/>
  <c r="B1280" i="6"/>
  <c r="B1281" i="6"/>
  <c r="B1282" i="6"/>
  <c r="B1283" i="6"/>
  <c r="B1284" i="6"/>
  <c r="B1285" i="6"/>
  <c r="B1286" i="6"/>
  <c r="B1287" i="6"/>
  <c r="B1288" i="6"/>
  <c r="B1289" i="6"/>
  <c r="B1290" i="6"/>
  <c r="B1291" i="6"/>
  <c r="B1292" i="6"/>
  <c r="B1293" i="6"/>
  <c r="B1294" i="6"/>
  <c r="B1295" i="6"/>
  <c r="B1296" i="6"/>
  <c r="B1297" i="6"/>
  <c r="B1298" i="6"/>
  <c r="B1299" i="6"/>
  <c r="B1300" i="6"/>
  <c r="B1301" i="6"/>
  <c r="B1302" i="6"/>
  <c r="B1303" i="6"/>
  <c r="B1304" i="6"/>
  <c r="B1305" i="6"/>
  <c r="B1306" i="6"/>
  <c r="B1307" i="6"/>
  <c r="B1308" i="6"/>
  <c r="B1309" i="6"/>
  <c r="B1310" i="6"/>
  <c r="B1311" i="6"/>
  <c r="B1312" i="6"/>
  <c r="B1313" i="6"/>
  <c r="B1314" i="6"/>
  <c r="B1315" i="6"/>
  <c r="B1316" i="6"/>
  <c r="B1317" i="6"/>
  <c r="B1318" i="6"/>
  <c r="B1319" i="6"/>
  <c r="B1320" i="6"/>
  <c r="B1321" i="6"/>
  <c r="B1322" i="6"/>
  <c r="B1323" i="6"/>
  <c r="B1324" i="6"/>
  <c r="B1325" i="6"/>
  <c r="B1326" i="6"/>
  <c r="B1327" i="6"/>
  <c r="B1328" i="6"/>
  <c r="B1329" i="6"/>
  <c r="B1330" i="6"/>
  <c r="B1331" i="6"/>
  <c r="B1332" i="6"/>
  <c r="B1333" i="6"/>
  <c r="B1334" i="6"/>
  <c r="B1335" i="6"/>
  <c r="B1336" i="6"/>
  <c r="B1337" i="6"/>
  <c r="B1338" i="6"/>
  <c r="B1339" i="6"/>
  <c r="B1340" i="6"/>
  <c r="B1341" i="6"/>
  <c r="B1342" i="6"/>
  <c r="B1343" i="6"/>
  <c r="B1344" i="6"/>
  <c r="B1345" i="6"/>
  <c r="B1346" i="6"/>
  <c r="B1347" i="6"/>
  <c r="B1348" i="6"/>
  <c r="B1349" i="6"/>
  <c r="B1350" i="6"/>
  <c r="B1351" i="6"/>
  <c r="B1352" i="6"/>
  <c r="B1353" i="6"/>
  <c r="B1354" i="6"/>
  <c r="B1355" i="6"/>
  <c r="B1356" i="6"/>
  <c r="B1357" i="6"/>
  <c r="B1358" i="6"/>
  <c r="B1359" i="6"/>
  <c r="B1360" i="6"/>
  <c r="B1361" i="6"/>
  <c r="B1362" i="6"/>
  <c r="B1363" i="6"/>
  <c r="B1364" i="6"/>
  <c r="B1365" i="6"/>
  <c r="B1366" i="6"/>
  <c r="B1367" i="6"/>
  <c r="B1368" i="6"/>
  <c r="B1369" i="6"/>
  <c r="B1370" i="6"/>
  <c r="B1371" i="6"/>
  <c r="B1372" i="6"/>
  <c r="B1373" i="6"/>
  <c r="B1374" i="6"/>
  <c r="B1375" i="6"/>
  <c r="B1376" i="6"/>
  <c r="B1377" i="6"/>
  <c r="B1378" i="6"/>
  <c r="B1379" i="6"/>
  <c r="B1380" i="6"/>
  <c r="B1381" i="6"/>
  <c r="B1382" i="6"/>
  <c r="B1383" i="6"/>
  <c r="B1384" i="6"/>
  <c r="B1385" i="6"/>
  <c r="B1386" i="6"/>
  <c r="B1387" i="6"/>
  <c r="B1388" i="6"/>
  <c r="B1389" i="6"/>
  <c r="B1390" i="6"/>
  <c r="B1391" i="6"/>
  <c r="B1392" i="6"/>
  <c r="B1393" i="6"/>
  <c r="B1394" i="6"/>
  <c r="B1395" i="6"/>
  <c r="B1396" i="6"/>
  <c r="B1397" i="6"/>
  <c r="B1398" i="6"/>
  <c r="B1399" i="6"/>
  <c r="B1400" i="6"/>
  <c r="B1401" i="6"/>
  <c r="B1402" i="6"/>
  <c r="B1403" i="6"/>
  <c r="B1404" i="6"/>
  <c r="B1405" i="6"/>
  <c r="B1406" i="6"/>
  <c r="B1407" i="6"/>
  <c r="B1408" i="6"/>
  <c r="B1409" i="6"/>
  <c r="B1410" i="6"/>
  <c r="B1411" i="6"/>
  <c r="B1412" i="6"/>
  <c r="B1413" i="6"/>
  <c r="B1414" i="6"/>
  <c r="B1415" i="6"/>
  <c r="B1416" i="6"/>
  <c r="B1417" i="6"/>
  <c r="B1418" i="6"/>
  <c r="B1419" i="6"/>
  <c r="B1420" i="6"/>
  <c r="B1421" i="6"/>
  <c r="B1422" i="6"/>
  <c r="B1423" i="6"/>
  <c r="B1424" i="6"/>
  <c r="B1425" i="6"/>
  <c r="B1426" i="6"/>
  <c r="B1427" i="6"/>
  <c r="B1428" i="6"/>
  <c r="B1429" i="6"/>
  <c r="B1430" i="6"/>
  <c r="B1431" i="6"/>
  <c r="B1432" i="6"/>
  <c r="B1433" i="6"/>
  <c r="B1434" i="6"/>
  <c r="B1435" i="6"/>
  <c r="B1436" i="6"/>
  <c r="B1437" i="6"/>
  <c r="B1438" i="6"/>
  <c r="B1439" i="6"/>
  <c r="B1440" i="6"/>
  <c r="B1441" i="6"/>
  <c r="B1442" i="6"/>
  <c r="B1443" i="6"/>
  <c r="B1444" i="6"/>
  <c r="B1445" i="6"/>
  <c r="B1446" i="6"/>
  <c r="B1447" i="6"/>
  <c r="B1448" i="6"/>
  <c r="B1449" i="6"/>
  <c r="B1450" i="6"/>
  <c r="B1451" i="6"/>
  <c r="B1452" i="6"/>
  <c r="B1453" i="6"/>
  <c r="B1454" i="6"/>
  <c r="B1455" i="6"/>
  <c r="B1456" i="6"/>
  <c r="B1457" i="6"/>
  <c r="B1458" i="6"/>
  <c r="B1459" i="6"/>
  <c r="B1460" i="6"/>
  <c r="B1461" i="6"/>
  <c r="B1462" i="6"/>
  <c r="B1463" i="6"/>
  <c r="B1464" i="6"/>
  <c r="B1465" i="6"/>
  <c r="B1466" i="6"/>
  <c r="B1467" i="6"/>
  <c r="B1468" i="6"/>
  <c r="B1469" i="6"/>
  <c r="B1470" i="6"/>
  <c r="B1471" i="6"/>
  <c r="B1472" i="6"/>
  <c r="B1473" i="6"/>
  <c r="B1474" i="6"/>
  <c r="B1475" i="6"/>
  <c r="B1476" i="6"/>
  <c r="B1477" i="6"/>
  <c r="B1478" i="6"/>
  <c r="B1479" i="6"/>
  <c r="B1480" i="6"/>
  <c r="B1481" i="6"/>
  <c r="B1482" i="6"/>
  <c r="B1483" i="6"/>
  <c r="B1484" i="6"/>
  <c r="B1485" i="6"/>
  <c r="B1486" i="6"/>
  <c r="B1487" i="6"/>
  <c r="B1488" i="6"/>
  <c r="B1489" i="6"/>
  <c r="B1490" i="6"/>
  <c r="B1491" i="6"/>
  <c r="B1492" i="6"/>
  <c r="B1493" i="6"/>
  <c r="B1494" i="6"/>
  <c r="B1495" i="6"/>
  <c r="B1496" i="6"/>
  <c r="B1497" i="6"/>
  <c r="B1498" i="6"/>
  <c r="B1499" i="6"/>
  <c r="B1500" i="6"/>
  <c r="B1501" i="6"/>
  <c r="B1502" i="6"/>
  <c r="B1503" i="6"/>
  <c r="B1504" i="6"/>
  <c r="B1505" i="6"/>
  <c r="B1506" i="6"/>
  <c r="B1507" i="6"/>
  <c r="B1508" i="6"/>
  <c r="B1509" i="6"/>
  <c r="B1510" i="6"/>
  <c r="B1511" i="6"/>
  <c r="B1512" i="6"/>
  <c r="B1513" i="6"/>
  <c r="B1514" i="6"/>
  <c r="B1515" i="6"/>
  <c r="B1516" i="6"/>
  <c r="B1517" i="6"/>
  <c r="B1518" i="6"/>
  <c r="B1519" i="6"/>
  <c r="B1520" i="6"/>
  <c r="B1521" i="6"/>
  <c r="B1522" i="6"/>
  <c r="B1523" i="6"/>
  <c r="B1524" i="6"/>
  <c r="B1525" i="6"/>
  <c r="B1526" i="6"/>
  <c r="B1527" i="6"/>
  <c r="B1528" i="6"/>
  <c r="B1529" i="6"/>
  <c r="B1530" i="6"/>
  <c r="B1531" i="6"/>
  <c r="B1532" i="6"/>
  <c r="B1533" i="6"/>
  <c r="B1534" i="6"/>
  <c r="B1535" i="6"/>
  <c r="B1536" i="6"/>
  <c r="B1537" i="6"/>
  <c r="B1538" i="6"/>
  <c r="B1539" i="6"/>
  <c r="B1540" i="6"/>
  <c r="B1541" i="6"/>
  <c r="B1542" i="6"/>
  <c r="B1543" i="6"/>
  <c r="B1544" i="6"/>
  <c r="B1545" i="6"/>
  <c r="B1546" i="6"/>
  <c r="B1547" i="6"/>
  <c r="B1548" i="6"/>
  <c r="B1549" i="6"/>
  <c r="B1550" i="6"/>
  <c r="B1551" i="6"/>
  <c r="B1552" i="6"/>
  <c r="B1553" i="6"/>
  <c r="B1554" i="6"/>
  <c r="B1555" i="6"/>
  <c r="B1556" i="6"/>
  <c r="B1557" i="6"/>
  <c r="B1558" i="6"/>
  <c r="B1559" i="6"/>
  <c r="B1560" i="6"/>
  <c r="B1561" i="6"/>
  <c r="B1562" i="6"/>
  <c r="B1563" i="6"/>
  <c r="B1564" i="6"/>
  <c r="B1565" i="6"/>
  <c r="B1566" i="6"/>
  <c r="B1567" i="6"/>
  <c r="B1568" i="6"/>
  <c r="B1569" i="6"/>
  <c r="B1570" i="6"/>
  <c r="B1571" i="6"/>
  <c r="B1572" i="6"/>
  <c r="B1573" i="6"/>
  <c r="B1574" i="6"/>
  <c r="B1575" i="6"/>
  <c r="B1576" i="6"/>
  <c r="B1577" i="6"/>
  <c r="B1578" i="6"/>
  <c r="B1579" i="6"/>
  <c r="B1580" i="6"/>
  <c r="B1581" i="6"/>
  <c r="B1582" i="6"/>
  <c r="B1583" i="6"/>
  <c r="B1584" i="6"/>
  <c r="B1585" i="6"/>
  <c r="B1586" i="6"/>
  <c r="B1587" i="6"/>
  <c r="B1588" i="6"/>
  <c r="B1589" i="6"/>
  <c r="B1590" i="6"/>
  <c r="B1591" i="6"/>
  <c r="B1592" i="6"/>
  <c r="B1593" i="6"/>
  <c r="B1594" i="6"/>
  <c r="B1595" i="6"/>
  <c r="B1596" i="6"/>
  <c r="B1597" i="6"/>
  <c r="B1598" i="6"/>
  <c r="B1599" i="6"/>
  <c r="B1600" i="6"/>
  <c r="B1601" i="6"/>
  <c r="B1602" i="6"/>
  <c r="B1603" i="6"/>
  <c r="B1604" i="6"/>
  <c r="B1605" i="6"/>
  <c r="B1606" i="6"/>
  <c r="B1607" i="6"/>
  <c r="B1608" i="6"/>
  <c r="B1609" i="6"/>
  <c r="B1610" i="6"/>
  <c r="B1611" i="6"/>
  <c r="B1612" i="6"/>
  <c r="B1613" i="6"/>
  <c r="B1614" i="6"/>
  <c r="B1615" i="6"/>
  <c r="B1616" i="6"/>
  <c r="B1617" i="6"/>
  <c r="B1618" i="6"/>
  <c r="B1619" i="6"/>
  <c r="B1620" i="6"/>
  <c r="B1621" i="6"/>
  <c r="B1622" i="6"/>
  <c r="B1623" i="6"/>
  <c r="B1624" i="6"/>
  <c r="B1625" i="6"/>
  <c r="B1626" i="6"/>
  <c r="B1627" i="6"/>
  <c r="B1628" i="6"/>
  <c r="B1629" i="6"/>
  <c r="B1630" i="6"/>
  <c r="B1631" i="6"/>
  <c r="B1632" i="6"/>
  <c r="B1633" i="6"/>
  <c r="B1634" i="6"/>
  <c r="B1635" i="6"/>
  <c r="B1636" i="6"/>
  <c r="B1637" i="6"/>
  <c r="B1638" i="6"/>
  <c r="B1639" i="6"/>
  <c r="B1640" i="6"/>
  <c r="B1641" i="6"/>
  <c r="B1642" i="6"/>
  <c r="B1643" i="6"/>
  <c r="B1644" i="6"/>
  <c r="B1645" i="6"/>
  <c r="B1646" i="6"/>
  <c r="B1647" i="6"/>
  <c r="B1648" i="6"/>
  <c r="B1649" i="6"/>
  <c r="B1650" i="6"/>
  <c r="B1651" i="6"/>
  <c r="B1652" i="6"/>
  <c r="B1653" i="6"/>
  <c r="B1654" i="6"/>
  <c r="B1655" i="6"/>
  <c r="B1656" i="6"/>
  <c r="B1657" i="6"/>
  <c r="B1658" i="6"/>
  <c r="B1659" i="6"/>
  <c r="B1660" i="6"/>
  <c r="B1661" i="6"/>
  <c r="B1662" i="6"/>
  <c r="B1663" i="6"/>
  <c r="B1664" i="6"/>
  <c r="B1665" i="6"/>
  <c r="B1666" i="6"/>
  <c r="B1667" i="6"/>
  <c r="B1668" i="6"/>
  <c r="B1669" i="6"/>
  <c r="B1670" i="6"/>
  <c r="B1671" i="6"/>
  <c r="B1672" i="6"/>
  <c r="B1673" i="6"/>
  <c r="B1674" i="6"/>
  <c r="B1675" i="6"/>
  <c r="B1676" i="6"/>
  <c r="B1677" i="6"/>
  <c r="B1678" i="6"/>
  <c r="B1679" i="6"/>
  <c r="B1680" i="6"/>
  <c r="B1681" i="6"/>
  <c r="B1682" i="6"/>
  <c r="B1683" i="6"/>
  <c r="B1684" i="6"/>
  <c r="B1685" i="6"/>
  <c r="B1686" i="6"/>
  <c r="B1687" i="6"/>
  <c r="B1688" i="6"/>
  <c r="B1689" i="6"/>
  <c r="B1690" i="6"/>
  <c r="B1691" i="6"/>
  <c r="B1692" i="6"/>
  <c r="B1693" i="6"/>
  <c r="B1694" i="6"/>
  <c r="B1695" i="6"/>
  <c r="B1696" i="6"/>
  <c r="B1697" i="6"/>
  <c r="B1698" i="6"/>
  <c r="B1699" i="6"/>
  <c r="B1700" i="6"/>
  <c r="B1701" i="6"/>
  <c r="B1702" i="6"/>
  <c r="B1703" i="6"/>
  <c r="B1704" i="6"/>
  <c r="B1705" i="6"/>
  <c r="B1706" i="6"/>
  <c r="B1707" i="6"/>
  <c r="B1708" i="6"/>
  <c r="B1709" i="6"/>
  <c r="B1710" i="6"/>
  <c r="B1711" i="6"/>
  <c r="B1712" i="6"/>
  <c r="B1713" i="6"/>
  <c r="B1714" i="6"/>
  <c r="B1715" i="6"/>
  <c r="B1716" i="6"/>
  <c r="B1717" i="6"/>
  <c r="B1718" i="6"/>
  <c r="B1719" i="6"/>
  <c r="B1720" i="6"/>
  <c r="B1721" i="6"/>
  <c r="B1722" i="6"/>
  <c r="B1723" i="6"/>
  <c r="B1724" i="6"/>
  <c r="B1725" i="6"/>
  <c r="B1726" i="6"/>
  <c r="B1727" i="6"/>
  <c r="B1728" i="6"/>
  <c r="B1729" i="6"/>
  <c r="B1730" i="6"/>
  <c r="B1731" i="6"/>
  <c r="B1732" i="6"/>
  <c r="B1733" i="6"/>
  <c r="B1734" i="6"/>
  <c r="B1735" i="6"/>
  <c r="B1736" i="6"/>
  <c r="B1737" i="6"/>
  <c r="B1738" i="6"/>
  <c r="B1739" i="6"/>
  <c r="B1740" i="6"/>
  <c r="B1741" i="6"/>
  <c r="B1742" i="6"/>
  <c r="B1743" i="6"/>
  <c r="B1744" i="6"/>
  <c r="B1745" i="6"/>
  <c r="B1746" i="6"/>
  <c r="B1747" i="6"/>
  <c r="B1748" i="6"/>
  <c r="B1749" i="6"/>
  <c r="B1750" i="6"/>
  <c r="B1751" i="6"/>
  <c r="B1752" i="6"/>
  <c r="B1753" i="6"/>
  <c r="B1754" i="6"/>
  <c r="B1755" i="6"/>
  <c r="B1756" i="6"/>
  <c r="B1757" i="6"/>
  <c r="B1758" i="6"/>
  <c r="B1759" i="6"/>
  <c r="B1760" i="6"/>
  <c r="B1761" i="6"/>
  <c r="B1762" i="6"/>
  <c r="B1763" i="6"/>
  <c r="B1764" i="6"/>
  <c r="B1765" i="6"/>
  <c r="B1766" i="6"/>
  <c r="B1767" i="6"/>
  <c r="B1768" i="6"/>
  <c r="B1769" i="6"/>
  <c r="B1770" i="6"/>
  <c r="B1771" i="6"/>
  <c r="B1772" i="6"/>
  <c r="B1773" i="6"/>
  <c r="B1774" i="6"/>
  <c r="B1775" i="6"/>
  <c r="B1776" i="6"/>
  <c r="B1777" i="6"/>
  <c r="B1778" i="6"/>
  <c r="B1779" i="6"/>
  <c r="B1780" i="6"/>
  <c r="B1781" i="6"/>
  <c r="B1782" i="6"/>
  <c r="B1783" i="6"/>
  <c r="B1784" i="6"/>
  <c r="B1785" i="6"/>
  <c r="B1786" i="6"/>
  <c r="B1787" i="6"/>
  <c r="B1788" i="6"/>
  <c r="B1789" i="6"/>
  <c r="B1790" i="6"/>
  <c r="B1791" i="6"/>
  <c r="B1792" i="6"/>
  <c r="B1793" i="6"/>
  <c r="B1794" i="6"/>
  <c r="B1795" i="6"/>
  <c r="B1796" i="6"/>
  <c r="B1797" i="6"/>
  <c r="B1798" i="6"/>
  <c r="B1799" i="6"/>
  <c r="B1800" i="6"/>
  <c r="B1801" i="6"/>
  <c r="B1802" i="6"/>
  <c r="B1803" i="6"/>
  <c r="B1804" i="6"/>
  <c r="B1805" i="6"/>
  <c r="B1806" i="6"/>
  <c r="B1807" i="6"/>
  <c r="B1808" i="6"/>
  <c r="B1809" i="6"/>
  <c r="B1810" i="6"/>
  <c r="B1811" i="6"/>
  <c r="B1812" i="6"/>
  <c r="B1813" i="6"/>
  <c r="B1814" i="6"/>
  <c r="B1815" i="6"/>
  <c r="B1816" i="6"/>
  <c r="B1817" i="6"/>
  <c r="B1818" i="6"/>
  <c r="B1819" i="6"/>
  <c r="B1820" i="6"/>
  <c r="B1821" i="6"/>
  <c r="B1822" i="6"/>
  <c r="B1823" i="6"/>
  <c r="B1824" i="6"/>
  <c r="B1825" i="6"/>
  <c r="B1826" i="6"/>
  <c r="B1827" i="6"/>
  <c r="B1828" i="6"/>
  <c r="B1829" i="6"/>
  <c r="B1830" i="6"/>
  <c r="B1831" i="6"/>
  <c r="B1832" i="6"/>
  <c r="B1833" i="6"/>
  <c r="B1834" i="6"/>
  <c r="B1835" i="6"/>
  <c r="B1836" i="6"/>
  <c r="B1837" i="6"/>
  <c r="B1838" i="6"/>
  <c r="B1839" i="6"/>
  <c r="B1840" i="6"/>
  <c r="B1841" i="6"/>
  <c r="B1842" i="6"/>
  <c r="B1843" i="6"/>
  <c r="B1844" i="6"/>
  <c r="B1845" i="6"/>
  <c r="B1846" i="6"/>
  <c r="B1847" i="6"/>
  <c r="B1848" i="6"/>
  <c r="B1849" i="6"/>
  <c r="B1850" i="6"/>
  <c r="B1851" i="6"/>
  <c r="B1852" i="6"/>
  <c r="B1853" i="6"/>
  <c r="B1854" i="6"/>
  <c r="B1855" i="6"/>
  <c r="B1856" i="6"/>
  <c r="B1857" i="6"/>
  <c r="B1858" i="6"/>
  <c r="B1859" i="6"/>
  <c r="B1860" i="6"/>
  <c r="B1861" i="6"/>
  <c r="B1862" i="6"/>
  <c r="B1863" i="6"/>
  <c r="B1864" i="6"/>
  <c r="B1865" i="6"/>
  <c r="B1866" i="6"/>
  <c r="B1867" i="6"/>
  <c r="B1868" i="6"/>
  <c r="B1869" i="6"/>
  <c r="B1870" i="6"/>
  <c r="B1871" i="6"/>
  <c r="B1872" i="6"/>
  <c r="B1873" i="6"/>
  <c r="B1874" i="6"/>
  <c r="B1875" i="6"/>
  <c r="B1876" i="6"/>
  <c r="B1877" i="6"/>
  <c r="B1878" i="6"/>
  <c r="B1879" i="6"/>
  <c r="B1880" i="6"/>
  <c r="B1881" i="6"/>
  <c r="B1882" i="6"/>
  <c r="B1883" i="6"/>
  <c r="B1884" i="6"/>
  <c r="B1885" i="6"/>
  <c r="B1886" i="6"/>
  <c r="B1887" i="6"/>
  <c r="B1888" i="6"/>
  <c r="B1889" i="6"/>
  <c r="B1890" i="6"/>
  <c r="B1891" i="6"/>
  <c r="B1892" i="6"/>
  <c r="B1893" i="6"/>
  <c r="B1894" i="6"/>
  <c r="B1895" i="6"/>
  <c r="B1896" i="6"/>
  <c r="B1897" i="6"/>
  <c r="B1898" i="6"/>
  <c r="B1899" i="6"/>
  <c r="B1900" i="6"/>
  <c r="B1901" i="6"/>
  <c r="B1902" i="6"/>
  <c r="B1903" i="6"/>
  <c r="B1904" i="6"/>
  <c r="B1905" i="6"/>
  <c r="B1906" i="6"/>
  <c r="B1907" i="6"/>
  <c r="B1908" i="6"/>
  <c r="B1909" i="6"/>
  <c r="B1910" i="6"/>
  <c r="B1911" i="6"/>
  <c r="B1912" i="6"/>
  <c r="B1913" i="6"/>
  <c r="B1914" i="6"/>
  <c r="B1915" i="6"/>
  <c r="B1916" i="6"/>
  <c r="B1917" i="6"/>
  <c r="B1918" i="6"/>
  <c r="B1919" i="6"/>
  <c r="B1920" i="6"/>
  <c r="B1921" i="6"/>
  <c r="B1922" i="6"/>
  <c r="B1923" i="6"/>
  <c r="B1924" i="6"/>
  <c r="B1925" i="6"/>
  <c r="B1926" i="6"/>
  <c r="B1927" i="6"/>
  <c r="B1928" i="6"/>
  <c r="B1929" i="6"/>
  <c r="B1930" i="6"/>
  <c r="B1931" i="6"/>
  <c r="B1932" i="6"/>
  <c r="B1933" i="6"/>
  <c r="B1934" i="6"/>
  <c r="B1935" i="6"/>
  <c r="B1936" i="6"/>
  <c r="B1937" i="6"/>
  <c r="B1938" i="6"/>
  <c r="B1939" i="6"/>
  <c r="B1940" i="6"/>
  <c r="B1941" i="6"/>
  <c r="B1942" i="6"/>
  <c r="B1943" i="6"/>
  <c r="B1944" i="6"/>
  <c r="B1945" i="6"/>
  <c r="B1946" i="6"/>
  <c r="B1947" i="6"/>
  <c r="B1948" i="6"/>
  <c r="B1949" i="6"/>
  <c r="B1950" i="6"/>
  <c r="B1951" i="6"/>
  <c r="B1952" i="6"/>
  <c r="B1953" i="6"/>
  <c r="B1954" i="6"/>
  <c r="B1955" i="6"/>
  <c r="B1956" i="6"/>
  <c r="B1957" i="6"/>
  <c r="B1958" i="6"/>
  <c r="B1959" i="6"/>
  <c r="B1960" i="6"/>
  <c r="B1961" i="6"/>
  <c r="B1962" i="6"/>
  <c r="B1963" i="6"/>
  <c r="B1964" i="6"/>
  <c r="B1965" i="6"/>
  <c r="B1966" i="6"/>
  <c r="B1967" i="6"/>
  <c r="B1968" i="6"/>
  <c r="B1969" i="6"/>
  <c r="B1970" i="6"/>
  <c r="B1971" i="6"/>
  <c r="B1972" i="6"/>
  <c r="B1973" i="6"/>
  <c r="B1974" i="6"/>
  <c r="B1975" i="6"/>
  <c r="B1976" i="6"/>
  <c r="B1977" i="6"/>
  <c r="B1978" i="6"/>
  <c r="B1979" i="6"/>
  <c r="B1980" i="6"/>
  <c r="B1981" i="6"/>
  <c r="B1982" i="6"/>
  <c r="B1983" i="6"/>
  <c r="B1984" i="6"/>
  <c r="B1985" i="6"/>
  <c r="B1986" i="6"/>
  <c r="B1987" i="6"/>
  <c r="B1988" i="6"/>
  <c r="B1989" i="6"/>
  <c r="B1990" i="6"/>
  <c r="B1991" i="6"/>
  <c r="B1992" i="6"/>
  <c r="B1993" i="6"/>
  <c r="B1994" i="6"/>
  <c r="B1995" i="6"/>
  <c r="B1996" i="6"/>
  <c r="B1997" i="6"/>
  <c r="B1998" i="6"/>
  <c r="B1999" i="6"/>
  <c r="B2000" i="6"/>
  <c r="B2001" i="6"/>
  <c r="B2002" i="6"/>
  <c r="B2003" i="6"/>
  <c r="B2004" i="6"/>
  <c r="B2005" i="6"/>
  <c r="B2006" i="6"/>
  <c r="B2007" i="6"/>
  <c r="B2008" i="6"/>
  <c r="B2009" i="6"/>
  <c r="B2010" i="6"/>
  <c r="B2011" i="6"/>
  <c r="B2012" i="6"/>
  <c r="B2013" i="6"/>
  <c r="B2014" i="6"/>
  <c r="B2015" i="6"/>
  <c r="B2016" i="6"/>
  <c r="B2017" i="6"/>
  <c r="B2018" i="6"/>
  <c r="B2019" i="6"/>
  <c r="B2020" i="6"/>
  <c r="B2021" i="6"/>
  <c r="B2022" i="6"/>
  <c r="B2023" i="6"/>
  <c r="B2024" i="6"/>
  <c r="B2025" i="6"/>
  <c r="B2026" i="6"/>
  <c r="B2027" i="6"/>
  <c r="B2028" i="6"/>
  <c r="B2029" i="6"/>
  <c r="B2030" i="6"/>
  <c r="B2031" i="6"/>
  <c r="B2032" i="6"/>
  <c r="B2033" i="6"/>
  <c r="B2034" i="6"/>
  <c r="B2035" i="6"/>
  <c r="B2036" i="6"/>
  <c r="B2037" i="6"/>
  <c r="B2038" i="6"/>
  <c r="B2039" i="6"/>
  <c r="B2040" i="6"/>
  <c r="B2041" i="6"/>
  <c r="B2042" i="6"/>
  <c r="B2043" i="6"/>
  <c r="B2044" i="6"/>
  <c r="B2045" i="6"/>
  <c r="B2046" i="6"/>
  <c r="B2047" i="6"/>
  <c r="B2048" i="6"/>
  <c r="B2049" i="6"/>
  <c r="B2050" i="6"/>
  <c r="B2051" i="6"/>
  <c r="B2052" i="6"/>
  <c r="B2053" i="6"/>
  <c r="B2054" i="6"/>
  <c r="B2055" i="6"/>
  <c r="B2056" i="6"/>
  <c r="B2057" i="6"/>
  <c r="B2058" i="6"/>
  <c r="B2059" i="6"/>
  <c r="B2060" i="6"/>
  <c r="B2061" i="6"/>
  <c r="B2062" i="6"/>
  <c r="B2063" i="6"/>
  <c r="B2064" i="6"/>
  <c r="B2065" i="6"/>
  <c r="B2066" i="6"/>
  <c r="B2067" i="6"/>
  <c r="B2068" i="6"/>
  <c r="B2069" i="6"/>
  <c r="B2070" i="6"/>
  <c r="B2071" i="6"/>
  <c r="B2072" i="6"/>
  <c r="B2073" i="6"/>
  <c r="B2074" i="6"/>
  <c r="B2075" i="6"/>
  <c r="B2076" i="6"/>
  <c r="B2077" i="6"/>
  <c r="B2078" i="6"/>
  <c r="B2079" i="6"/>
  <c r="B2080" i="6"/>
  <c r="B2081" i="6"/>
  <c r="B2082" i="6"/>
  <c r="B2083" i="6"/>
  <c r="B2084" i="6"/>
  <c r="B2085" i="6"/>
  <c r="B2086" i="6"/>
  <c r="B2087" i="6"/>
  <c r="B2088" i="6"/>
  <c r="B2089" i="6"/>
  <c r="B2090" i="6"/>
  <c r="B2091" i="6"/>
  <c r="B2092" i="6"/>
  <c r="B2093" i="6"/>
  <c r="B2094" i="6"/>
  <c r="B2095" i="6"/>
  <c r="B2096" i="6"/>
  <c r="B2097" i="6"/>
  <c r="B2098" i="6"/>
  <c r="B2099" i="6"/>
  <c r="B2100" i="6"/>
  <c r="B2101" i="6"/>
  <c r="B2102" i="6"/>
  <c r="B2103" i="6"/>
  <c r="B2104" i="6"/>
  <c r="B2105" i="6"/>
  <c r="B2106" i="6"/>
  <c r="B2107" i="6"/>
  <c r="B2108" i="6"/>
  <c r="B2109" i="6"/>
  <c r="B2110" i="6"/>
  <c r="B2111" i="6"/>
  <c r="B2112" i="6"/>
  <c r="B2113" i="6"/>
  <c r="B2114" i="6"/>
  <c r="B2115" i="6"/>
  <c r="B2116" i="6"/>
  <c r="B2117" i="6"/>
  <c r="B2118" i="6"/>
  <c r="B2119" i="6"/>
  <c r="B2120" i="6"/>
  <c r="B2121" i="6"/>
  <c r="B2122" i="6"/>
  <c r="B2123" i="6"/>
  <c r="B2124" i="6"/>
  <c r="B2125" i="6"/>
  <c r="B2126" i="6"/>
  <c r="B2127" i="6"/>
  <c r="B2128" i="6"/>
  <c r="B2129" i="6"/>
  <c r="B2130" i="6"/>
  <c r="B2131" i="6"/>
  <c r="B2132" i="6"/>
  <c r="B2133" i="6"/>
  <c r="B2134" i="6"/>
  <c r="B2135" i="6"/>
  <c r="B2136" i="6"/>
  <c r="B2137" i="6"/>
  <c r="B2138" i="6"/>
  <c r="B2139" i="6"/>
  <c r="B2140" i="6"/>
  <c r="B2141" i="6"/>
  <c r="B2142" i="6"/>
  <c r="B2143" i="6"/>
  <c r="B2144" i="6"/>
  <c r="B2145" i="6"/>
  <c r="B2146" i="6"/>
  <c r="B2147" i="6"/>
  <c r="B2148" i="6"/>
  <c r="B2149" i="6"/>
  <c r="B2150" i="6"/>
  <c r="B2151" i="6"/>
  <c r="B2152" i="6"/>
  <c r="B2153" i="6"/>
  <c r="B2154" i="6"/>
  <c r="B2155" i="6"/>
  <c r="B2156" i="6"/>
  <c r="B2157" i="6"/>
  <c r="B2158" i="6"/>
  <c r="B2159" i="6"/>
  <c r="B2160" i="6"/>
  <c r="B2161" i="6"/>
  <c r="B2162" i="6"/>
  <c r="B2163" i="6"/>
  <c r="B2164" i="6"/>
  <c r="B2165" i="6"/>
  <c r="B2166" i="6"/>
  <c r="B2167" i="6"/>
  <c r="B2168" i="6"/>
  <c r="B2169" i="6"/>
  <c r="B2170" i="6"/>
  <c r="B2171" i="6"/>
  <c r="B2172" i="6"/>
  <c r="B2173" i="6"/>
  <c r="B2174" i="6"/>
  <c r="B2175" i="6"/>
  <c r="B2176" i="6"/>
  <c r="B2177" i="6"/>
  <c r="B2178" i="6"/>
  <c r="B2179" i="6"/>
  <c r="B2180" i="6"/>
  <c r="B2181" i="6"/>
  <c r="B2182" i="6"/>
  <c r="B2183" i="6"/>
  <c r="B2184" i="6"/>
  <c r="B2185" i="6"/>
  <c r="B2186" i="6"/>
  <c r="B2187" i="6"/>
  <c r="B2188" i="6"/>
  <c r="B2189" i="6"/>
  <c r="B2190" i="6"/>
  <c r="B2191" i="6"/>
  <c r="B2192" i="6"/>
  <c r="B2193" i="6"/>
  <c r="B2194" i="6"/>
  <c r="B2195" i="6"/>
  <c r="B2196" i="6"/>
  <c r="B2197" i="6"/>
  <c r="B2198" i="6"/>
  <c r="B2199" i="6"/>
  <c r="B2200" i="6"/>
  <c r="B2201" i="6"/>
  <c r="B2202" i="6"/>
  <c r="B2203" i="6"/>
  <c r="B2204" i="6"/>
  <c r="B2205" i="6"/>
  <c r="B2206" i="6"/>
  <c r="B2207" i="6"/>
  <c r="B2208" i="6"/>
  <c r="B2209" i="6"/>
  <c r="B2210" i="6"/>
  <c r="B2211" i="6"/>
  <c r="B2212" i="6"/>
  <c r="B2213" i="6"/>
  <c r="B2214" i="6"/>
  <c r="B2215" i="6"/>
  <c r="B2216" i="6"/>
  <c r="B2217" i="6"/>
  <c r="B2218" i="6"/>
  <c r="B2219" i="6"/>
  <c r="B2220" i="6"/>
  <c r="B2221" i="6"/>
  <c r="B2222" i="6"/>
  <c r="B2223" i="6"/>
  <c r="B2224" i="6"/>
  <c r="B2225" i="6"/>
  <c r="B2226" i="6"/>
  <c r="B2227" i="6"/>
  <c r="B2228" i="6"/>
  <c r="B2229" i="6"/>
  <c r="B2230" i="6"/>
  <c r="B2231" i="6"/>
  <c r="B2232" i="6"/>
  <c r="B2233" i="6"/>
  <c r="B2234" i="6"/>
  <c r="B2235" i="6"/>
  <c r="B2236" i="6"/>
  <c r="B2237" i="6"/>
  <c r="B2238" i="6"/>
  <c r="B2239" i="6"/>
  <c r="B2240" i="6"/>
  <c r="B2241" i="6"/>
  <c r="B2242" i="6"/>
  <c r="B2243" i="6"/>
  <c r="B2244" i="6"/>
  <c r="B2245" i="6"/>
  <c r="B2246" i="6"/>
  <c r="B2247" i="6"/>
  <c r="B2248" i="6"/>
  <c r="B2249" i="6"/>
  <c r="B2250" i="6"/>
  <c r="B2251" i="6"/>
  <c r="B2252" i="6"/>
  <c r="B2253" i="6"/>
  <c r="B2254" i="6"/>
  <c r="B2255" i="6"/>
  <c r="B2256" i="6"/>
  <c r="B2257" i="6"/>
  <c r="B2258" i="6"/>
  <c r="B2259" i="6"/>
  <c r="B2260" i="6"/>
  <c r="B2261" i="6"/>
  <c r="B2262" i="6"/>
  <c r="B2263" i="6"/>
  <c r="B2264" i="6"/>
  <c r="B2265" i="6"/>
  <c r="B2266" i="6"/>
  <c r="B2267" i="6"/>
  <c r="B2268" i="6"/>
  <c r="B2269" i="6"/>
  <c r="B2270" i="6"/>
  <c r="B2271" i="6"/>
  <c r="B2272" i="6"/>
  <c r="B2273" i="6"/>
  <c r="B2274" i="6"/>
  <c r="B2275" i="6"/>
  <c r="B2276" i="6"/>
  <c r="B2277" i="6"/>
  <c r="B2278" i="6"/>
  <c r="B2279" i="6"/>
  <c r="B2280" i="6"/>
  <c r="B2281" i="6"/>
  <c r="B2282" i="6"/>
  <c r="B2283" i="6"/>
  <c r="B2284" i="6"/>
  <c r="B2285" i="6"/>
  <c r="B2286" i="6"/>
  <c r="B2287" i="6"/>
  <c r="B2288" i="6"/>
  <c r="B2289" i="6"/>
  <c r="B2290" i="6"/>
  <c r="B2291" i="6"/>
  <c r="B2292" i="6"/>
  <c r="B2293" i="6"/>
  <c r="B2294" i="6"/>
  <c r="B2295" i="6"/>
  <c r="B2296" i="6"/>
  <c r="B2297" i="6"/>
  <c r="B2298" i="6"/>
  <c r="B2299" i="6"/>
  <c r="B2300" i="6"/>
  <c r="B2301" i="6"/>
  <c r="B2302" i="6"/>
  <c r="B2303" i="6"/>
  <c r="B2304" i="6"/>
  <c r="B2305" i="6"/>
  <c r="B2306" i="6"/>
  <c r="B2307" i="6"/>
  <c r="B2308" i="6"/>
  <c r="B2309" i="6"/>
  <c r="B2310" i="6"/>
  <c r="B2311" i="6"/>
  <c r="B2312" i="6"/>
  <c r="B2313" i="6"/>
  <c r="B2314" i="6"/>
  <c r="B2315" i="6"/>
  <c r="B2316" i="6"/>
  <c r="B2317" i="6"/>
  <c r="B2318" i="6"/>
  <c r="B2319" i="6"/>
  <c r="B2320" i="6"/>
  <c r="B2321" i="6"/>
  <c r="B2322" i="6"/>
  <c r="B2323" i="6"/>
  <c r="B2324" i="6"/>
  <c r="B2325" i="6"/>
  <c r="B2326" i="6"/>
  <c r="B2327" i="6"/>
  <c r="B2328" i="6"/>
  <c r="B2329" i="6"/>
  <c r="B2330" i="6"/>
  <c r="B2331" i="6"/>
  <c r="B2332" i="6"/>
  <c r="B2333" i="6"/>
  <c r="B2334" i="6"/>
  <c r="B2335" i="6"/>
  <c r="B2336" i="6"/>
  <c r="B2337" i="6"/>
  <c r="B2338" i="6"/>
  <c r="B2339" i="6"/>
  <c r="B2340" i="6"/>
  <c r="B2341" i="6"/>
  <c r="B2342" i="6"/>
  <c r="B2343" i="6"/>
  <c r="B2344" i="6"/>
  <c r="B2345" i="6"/>
  <c r="B2346" i="6"/>
  <c r="B2347" i="6"/>
  <c r="B2348" i="6"/>
  <c r="B2349" i="6"/>
  <c r="B2350" i="6"/>
  <c r="B2351" i="6"/>
  <c r="B2352" i="6"/>
  <c r="B2353" i="6"/>
  <c r="B2354" i="6"/>
  <c r="B2355" i="6"/>
  <c r="B2356" i="6"/>
  <c r="B2357" i="6"/>
  <c r="B2358" i="6"/>
  <c r="B2359" i="6"/>
  <c r="B2360" i="6"/>
  <c r="B2361" i="6"/>
  <c r="B2362" i="6"/>
  <c r="B2363" i="6"/>
  <c r="B2364" i="6"/>
  <c r="B2365" i="6"/>
  <c r="B2366" i="6"/>
  <c r="B2367" i="6"/>
  <c r="B2368" i="6"/>
  <c r="B2369" i="6"/>
  <c r="B2370" i="6"/>
  <c r="B2371" i="6"/>
  <c r="B2372" i="6"/>
  <c r="B2373" i="6"/>
  <c r="B2374" i="6"/>
  <c r="B2375" i="6"/>
  <c r="B2376" i="6"/>
  <c r="B2377" i="6"/>
  <c r="B2378" i="6"/>
  <c r="B2379" i="6"/>
  <c r="B2380" i="6"/>
  <c r="B2381" i="6"/>
  <c r="B2382" i="6"/>
  <c r="B2383" i="6"/>
  <c r="B2384" i="6"/>
  <c r="B2385" i="6"/>
  <c r="B2386" i="6"/>
  <c r="B2387" i="6"/>
  <c r="B2388" i="6"/>
  <c r="B2389" i="6"/>
  <c r="B2390" i="6"/>
  <c r="B2391" i="6"/>
  <c r="B2392" i="6"/>
  <c r="B2393" i="6"/>
  <c r="B2394" i="6"/>
  <c r="B2395" i="6"/>
  <c r="B2396" i="6"/>
  <c r="B2397" i="6"/>
  <c r="B2398" i="6"/>
  <c r="B2399" i="6"/>
  <c r="B2400" i="6"/>
  <c r="B2401" i="6"/>
  <c r="B2402" i="6"/>
  <c r="B2403" i="6"/>
  <c r="B2404" i="6"/>
  <c r="B2405" i="6"/>
  <c r="B2406" i="6"/>
  <c r="B2407" i="6"/>
  <c r="B2408" i="6"/>
  <c r="B2409" i="6"/>
  <c r="B2410" i="6"/>
  <c r="B2411" i="6"/>
  <c r="B2412" i="6"/>
  <c r="B2413" i="6"/>
  <c r="B2414" i="6"/>
  <c r="B2415" i="6"/>
  <c r="B2416" i="6"/>
  <c r="B2417" i="6"/>
  <c r="B2418" i="6"/>
  <c r="B2419" i="6"/>
  <c r="B2420" i="6"/>
  <c r="B2421" i="6"/>
  <c r="B2422" i="6"/>
  <c r="B2423" i="6"/>
  <c r="B2424" i="6"/>
  <c r="B2425" i="6"/>
  <c r="B2426" i="6"/>
  <c r="B2427" i="6"/>
  <c r="B2428" i="6"/>
  <c r="B2429" i="6"/>
  <c r="B2430" i="6"/>
  <c r="B2431" i="6"/>
  <c r="B2432" i="6"/>
  <c r="B2433" i="6"/>
  <c r="B2434" i="6"/>
  <c r="B2435" i="6"/>
  <c r="B2436" i="6"/>
  <c r="B2437" i="6"/>
  <c r="B2438" i="6"/>
  <c r="B2439" i="6"/>
  <c r="B2440" i="6"/>
  <c r="B2441" i="6"/>
  <c r="B2442" i="6"/>
  <c r="B2443" i="6"/>
  <c r="B2444" i="6"/>
  <c r="B2445" i="6"/>
  <c r="B2446" i="6"/>
  <c r="B2447" i="6"/>
  <c r="B2448" i="6"/>
  <c r="B2449" i="6"/>
  <c r="B2450" i="6"/>
  <c r="B2451" i="6"/>
  <c r="B2452" i="6"/>
  <c r="B2453" i="6"/>
  <c r="B2454" i="6"/>
  <c r="B2455" i="6"/>
  <c r="B2456" i="6"/>
  <c r="B2457" i="6"/>
  <c r="B2458" i="6"/>
  <c r="B2459" i="6"/>
  <c r="B2460" i="6"/>
  <c r="B2461" i="6"/>
  <c r="B2462" i="6"/>
  <c r="B2463" i="6"/>
  <c r="B2464" i="6"/>
  <c r="B2465" i="6"/>
  <c r="B2466" i="6"/>
  <c r="B2467" i="6"/>
  <c r="B2468" i="6"/>
  <c r="B2469" i="6"/>
  <c r="B2470" i="6"/>
  <c r="B2471" i="6"/>
  <c r="B2472" i="6"/>
  <c r="B2473" i="6"/>
  <c r="B2474" i="6"/>
  <c r="B2475" i="6"/>
  <c r="B2476" i="6"/>
  <c r="B2477" i="6"/>
  <c r="B2478" i="6"/>
  <c r="B2479" i="6"/>
  <c r="B2480" i="6"/>
  <c r="B2481" i="6"/>
  <c r="B2482" i="6"/>
  <c r="B2483" i="6"/>
  <c r="B2484" i="6"/>
  <c r="B2485" i="6"/>
  <c r="B2486" i="6"/>
  <c r="B2487" i="6"/>
  <c r="B2488" i="6"/>
  <c r="B2489" i="6"/>
  <c r="B2490" i="6"/>
  <c r="B2491" i="6"/>
  <c r="B2492" i="6"/>
  <c r="B2493" i="6"/>
  <c r="B2494" i="6"/>
  <c r="B2495" i="6"/>
  <c r="B2496" i="6"/>
  <c r="B2497" i="6"/>
  <c r="B2498" i="6"/>
  <c r="B2499" i="6"/>
  <c r="B2500" i="6"/>
  <c r="B2501" i="6"/>
  <c r="B2502" i="6"/>
  <c r="B2503" i="6"/>
  <c r="B2504" i="6"/>
  <c r="B2505" i="6"/>
  <c r="B2506" i="6"/>
  <c r="B2507" i="6"/>
  <c r="B2508" i="6"/>
  <c r="B2509" i="6"/>
  <c r="B2510" i="6"/>
  <c r="B2511" i="6"/>
  <c r="B2512" i="6"/>
  <c r="B2513" i="6"/>
  <c r="B2514" i="6"/>
  <c r="B2515" i="6"/>
  <c r="B2516" i="6"/>
  <c r="B2517" i="6"/>
  <c r="B2518" i="6"/>
  <c r="B2519" i="6"/>
  <c r="B2520" i="6"/>
  <c r="B2521" i="6"/>
  <c r="B2522" i="6"/>
  <c r="B2523" i="6"/>
  <c r="B2524" i="6"/>
  <c r="B2525" i="6"/>
  <c r="B2526" i="6"/>
  <c r="B2527" i="6"/>
  <c r="B2528" i="6"/>
  <c r="B2529" i="6"/>
  <c r="B2530" i="6"/>
  <c r="B2531" i="6"/>
  <c r="B2532" i="6"/>
  <c r="B2533" i="6"/>
  <c r="B2534" i="6"/>
  <c r="B2535" i="6"/>
  <c r="B2536" i="6"/>
  <c r="B2537" i="6"/>
  <c r="B2538" i="6"/>
  <c r="B2539" i="6"/>
  <c r="B2540" i="6"/>
  <c r="B2541" i="6"/>
  <c r="B2542" i="6"/>
  <c r="B2543" i="6"/>
  <c r="B2544" i="6"/>
  <c r="B2545" i="6"/>
  <c r="B2546" i="6"/>
  <c r="B2547" i="6"/>
  <c r="B2548" i="6"/>
  <c r="B2549" i="6"/>
  <c r="B2550" i="6"/>
  <c r="B2551" i="6"/>
  <c r="B2552" i="6"/>
  <c r="B2553" i="6"/>
  <c r="B2554" i="6"/>
  <c r="B2555" i="6"/>
  <c r="B2556" i="6"/>
  <c r="B2557" i="6"/>
  <c r="B2558" i="6"/>
  <c r="B2559" i="6"/>
  <c r="B2560" i="6"/>
  <c r="B2561" i="6"/>
  <c r="B2562" i="6"/>
  <c r="B2563" i="6"/>
  <c r="B2564" i="6"/>
  <c r="B2565" i="6"/>
  <c r="B2566" i="6"/>
  <c r="B2567" i="6"/>
  <c r="B2568" i="6"/>
  <c r="B2569" i="6"/>
  <c r="B2570" i="6"/>
  <c r="B2571" i="6"/>
  <c r="B2572" i="6"/>
  <c r="B2573" i="6"/>
  <c r="B2574" i="6"/>
  <c r="B2575" i="6"/>
  <c r="B2576" i="6"/>
  <c r="B2577" i="6"/>
  <c r="B2578" i="6"/>
  <c r="B2579" i="6"/>
  <c r="B2580" i="6"/>
  <c r="B2581" i="6"/>
  <c r="B2582" i="6"/>
  <c r="B2583" i="6"/>
  <c r="B2584" i="6"/>
  <c r="B2585" i="6"/>
  <c r="B2586" i="6"/>
  <c r="B2587" i="6"/>
  <c r="B2588" i="6"/>
  <c r="B2589" i="6"/>
  <c r="B2590" i="6"/>
  <c r="B2591" i="6"/>
  <c r="B2592" i="6"/>
  <c r="B2593" i="6"/>
  <c r="B2594" i="6"/>
  <c r="B2595" i="6"/>
  <c r="B2596" i="6"/>
  <c r="B2597" i="6"/>
  <c r="B2598" i="6"/>
  <c r="B2599" i="6"/>
  <c r="B2600" i="6"/>
  <c r="B2601" i="6"/>
  <c r="B2602" i="6"/>
  <c r="B2603" i="6"/>
  <c r="B2604" i="6"/>
  <c r="B2605" i="6"/>
  <c r="B2606" i="6"/>
  <c r="B2607" i="6"/>
  <c r="B2608" i="6"/>
  <c r="B2609" i="6"/>
  <c r="B2610" i="6"/>
  <c r="B2611" i="6"/>
  <c r="B2612" i="6"/>
  <c r="B2613" i="6"/>
  <c r="B2614" i="6"/>
  <c r="B2615" i="6"/>
  <c r="B2616" i="6"/>
  <c r="B2617" i="6"/>
  <c r="B2618" i="6"/>
  <c r="B2619" i="6"/>
  <c r="B2620" i="6"/>
  <c r="B2621" i="6"/>
  <c r="B2622" i="6"/>
  <c r="B2623" i="6"/>
  <c r="B2624" i="6"/>
  <c r="B2625" i="6"/>
  <c r="B2626" i="6"/>
  <c r="B2627" i="6"/>
  <c r="B2628" i="6"/>
  <c r="B2629" i="6"/>
  <c r="B2630" i="6"/>
  <c r="B2631" i="6"/>
  <c r="B2632" i="6"/>
  <c r="B2633" i="6"/>
  <c r="B2634" i="6"/>
  <c r="B2635" i="6"/>
  <c r="B2636" i="6"/>
  <c r="B2637" i="6"/>
  <c r="B2638" i="6"/>
  <c r="B2639" i="6"/>
  <c r="B2640" i="6"/>
  <c r="B2641" i="6"/>
  <c r="B2642" i="6"/>
  <c r="B2643" i="6"/>
  <c r="B2644" i="6"/>
  <c r="B2645" i="6"/>
  <c r="B2646" i="6"/>
  <c r="B2647" i="6"/>
  <c r="B2648" i="6"/>
  <c r="B2649" i="6"/>
  <c r="B2650" i="6"/>
  <c r="B2651" i="6"/>
  <c r="B2652" i="6"/>
  <c r="B2653" i="6"/>
  <c r="B2654" i="6"/>
  <c r="B2655" i="6"/>
  <c r="B2656" i="6"/>
  <c r="B2657" i="6"/>
  <c r="B2658" i="6"/>
  <c r="B2659" i="6"/>
  <c r="B2660" i="6"/>
  <c r="B2661" i="6"/>
  <c r="B2662" i="6"/>
  <c r="B2663" i="6"/>
  <c r="B2664" i="6"/>
  <c r="B2665" i="6"/>
  <c r="B2666" i="6"/>
  <c r="B2667" i="6"/>
  <c r="B2668" i="6"/>
  <c r="B2669" i="6"/>
  <c r="B2670" i="6"/>
  <c r="B2671" i="6"/>
  <c r="B2672" i="6"/>
  <c r="B2673" i="6"/>
  <c r="B2674" i="6"/>
  <c r="B2675" i="6"/>
  <c r="B2676" i="6"/>
  <c r="B2677" i="6"/>
  <c r="B2678" i="6"/>
  <c r="B2679" i="6"/>
  <c r="B2680" i="6"/>
  <c r="B2681" i="6"/>
  <c r="B2682" i="6"/>
  <c r="B2683" i="6"/>
  <c r="B2684" i="6"/>
  <c r="B2685" i="6"/>
  <c r="B2686" i="6"/>
  <c r="B2687" i="6"/>
  <c r="B2688" i="6"/>
  <c r="B2689" i="6"/>
  <c r="B2690" i="6"/>
  <c r="B2691" i="6"/>
  <c r="B2692" i="6"/>
  <c r="B2693" i="6"/>
  <c r="B2694" i="6"/>
  <c r="B2695" i="6"/>
  <c r="B2696" i="6"/>
  <c r="B2697" i="6"/>
  <c r="B2698" i="6"/>
  <c r="B2699" i="6"/>
  <c r="B2700" i="6"/>
  <c r="B2701" i="6"/>
  <c r="B2702" i="6"/>
  <c r="B2703" i="6"/>
  <c r="B2704" i="6"/>
  <c r="B2705" i="6"/>
  <c r="B2706" i="6"/>
  <c r="B2707" i="6"/>
  <c r="B2708" i="6"/>
  <c r="B2709" i="6"/>
  <c r="B2710" i="6"/>
  <c r="B2711" i="6"/>
  <c r="B2712" i="6"/>
  <c r="B2713" i="6"/>
  <c r="B2714" i="6"/>
  <c r="B2715" i="6"/>
  <c r="B2716" i="6"/>
  <c r="B2717" i="6"/>
  <c r="B2718" i="6"/>
  <c r="B2719" i="6"/>
  <c r="B2720" i="6"/>
  <c r="B2721" i="6"/>
  <c r="B2722" i="6"/>
  <c r="B2723" i="6"/>
  <c r="B2724" i="6"/>
  <c r="B2725" i="6"/>
  <c r="B2726" i="6"/>
  <c r="B2727" i="6"/>
  <c r="B2728" i="6"/>
  <c r="B2729" i="6"/>
  <c r="B2730" i="6"/>
  <c r="B2731" i="6"/>
  <c r="B2732" i="6"/>
  <c r="B2733" i="6"/>
  <c r="B2734" i="6"/>
  <c r="B2735" i="6"/>
  <c r="B2736" i="6"/>
  <c r="B2737" i="6"/>
  <c r="B2738" i="6"/>
  <c r="B2739" i="6"/>
  <c r="B2740" i="6"/>
  <c r="B2741" i="6"/>
  <c r="B2742" i="6"/>
  <c r="B2743" i="6"/>
  <c r="B2744" i="6"/>
  <c r="B2745" i="6"/>
  <c r="B2746" i="6"/>
  <c r="B2747" i="6"/>
  <c r="B2748" i="6"/>
  <c r="B2749" i="6"/>
  <c r="B2750" i="6"/>
  <c r="B2751" i="6"/>
  <c r="B2752" i="6"/>
  <c r="B2753" i="6"/>
  <c r="B2754" i="6"/>
  <c r="B2755" i="6"/>
  <c r="B2756" i="6"/>
  <c r="B2757" i="6"/>
  <c r="B2758" i="6"/>
  <c r="B2759" i="6"/>
  <c r="B2760" i="6"/>
  <c r="B2761" i="6"/>
  <c r="B2762" i="6"/>
  <c r="B2763" i="6"/>
  <c r="B2764" i="6"/>
  <c r="B2765" i="6"/>
  <c r="B2766" i="6"/>
  <c r="B2767" i="6"/>
  <c r="B2768" i="6"/>
  <c r="B2769" i="6"/>
  <c r="B2770" i="6"/>
  <c r="B2771" i="6"/>
  <c r="B2772" i="6"/>
  <c r="B2773" i="6"/>
  <c r="B2774" i="6"/>
  <c r="B2775" i="6"/>
  <c r="B2776" i="6"/>
  <c r="B2777" i="6"/>
  <c r="B2778" i="6"/>
  <c r="B2779" i="6"/>
  <c r="B2780" i="6"/>
  <c r="B2781" i="6"/>
  <c r="B2782" i="6"/>
  <c r="B2783" i="6"/>
  <c r="B2784" i="6"/>
  <c r="B2785" i="6"/>
  <c r="B2786" i="6"/>
  <c r="B2787" i="6"/>
  <c r="B2788" i="6"/>
  <c r="B2789" i="6"/>
  <c r="B2790" i="6"/>
  <c r="B2791" i="6"/>
  <c r="B2792" i="6"/>
  <c r="B2793" i="6"/>
  <c r="B2794" i="6"/>
  <c r="B2795" i="6"/>
  <c r="B2796" i="6"/>
  <c r="B2797" i="6"/>
  <c r="B2798" i="6"/>
  <c r="B2799" i="6"/>
  <c r="B2800" i="6"/>
  <c r="B2801" i="6"/>
  <c r="B2802" i="6"/>
  <c r="B2803" i="6"/>
  <c r="B2804" i="6"/>
  <c r="B2805" i="6"/>
  <c r="B2806" i="6"/>
  <c r="B2807" i="6"/>
  <c r="B2808" i="6"/>
  <c r="B2809" i="6"/>
  <c r="B2810" i="6"/>
  <c r="B2811" i="6"/>
  <c r="B2812" i="6"/>
  <c r="B2813" i="6"/>
  <c r="B2814" i="6"/>
  <c r="B2815" i="6"/>
  <c r="B2816" i="6"/>
  <c r="B2817" i="6"/>
  <c r="B2818" i="6"/>
  <c r="B2819" i="6"/>
  <c r="B2820" i="6"/>
  <c r="B2821" i="6"/>
  <c r="B2822" i="6"/>
  <c r="B2823" i="6"/>
  <c r="B2824" i="6"/>
  <c r="B2825" i="6"/>
  <c r="B2826" i="6"/>
  <c r="B2827" i="6"/>
  <c r="B2828" i="6"/>
  <c r="B2829" i="6"/>
  <c r="B2830" i="6"/>
  <c r="B2831" i="6"/>
  <c r="B2832" i="6"/>
  <c r="B2833" i="6"/>
  <c r="B2834" i="6"/>
  <c r="B2835" i="6"/>
  <c r="B2836" i="6"/>
  <c r="B2837" i="6"/>
  <c r="B2838" i="6"/>
  <c r="B2839" i="6"/>
  <c r="B2840" i="6"/>
  <c r="B2841" i="6"/>
  <c r="B2842" i="6"/>
  <c r="B2843" i="6"/>
  <c r="B2844" i="6"/>
  <c r="B2845" i="6"/>
  <c r="B2846" i="6"/>
  <c r="B2847" i="6"/>
  <c r="B2848" i="6"/>
  <c r="B2849" i="6"/>
  <c r="B2850" i="6"/>
  <c r="B2851" i="6"/>
  <c r="B2852" i="6"/>
  <c r="B2853" i="6"/>
  <c r="B2854" i="6"/>
  <c r="B2855" i="6"/>
  <c r="B2856" i="6"/>
  <c r="B2857" i="6"/>
  <c r="B2858" i="6"/>
  <c r="B2859" i="6"/>
  <c r="B2860" i="6"/>
  <c r="B2861" i="6"/>
  <c r="B2862" i="6"/>
  <c r="B2863" i="6"/>
  <c r="B2864" i="6"/>
  <c r="B2865" i="6"/>
  <c r="B2866" i="6"/>
  <c r="B2867" i="6"/>
  <c r="B2868" i="6"/>
  <c r="B2869" i="6"/>
  <c r="B2870" i="6"/>
  <c r="B2871" i="6"/>
  <c r="B2872" i="6"/>
  <c r="B2873" i="6"/>
  <c r="B2874" i="6"/>
  <c r="B2875" i="6"/>
  <c r="B2876" i="6"/>
  <c r="B2877" i="6"/>
  <c r="B2878" i="6"/>
  <c r="B2879" i="6"/>
  <c r="B2880" i="6"/>
  <c r="B2881" i="6"/>
  <c r="B2882" i="6"/>
  <c r="B2883" i="6"/>
  <c r="B2884" i="6"/>
  <c r="B2885" i="6"/>
  <c r="B2886" i="6"/>
  <c r="B2887" i="6"/>
  <c r="B2888" i="6"/>
  <c r="B2889" i="6"/>
  <c r="B2890" i="6"/>
  <c r="B2891" i="6"/>
  <c r="B2892" i="6"/>
  <c r="B2893" i="6"/>
  <c r="B2894" i="6"/>
  <c r="B2895" i="6"/>
  <c r="B2896" i="6"/>
  <c r="B2897" i="6"/>
  <c r="B2898" i="6"/>
  <c r="B2899" i="6"/>
  <c r="B2900" i="6"/>
  <c r="B2901" i="6"/>
  <c r="B2902" i="6"/>
  <c r="B2903" i="6"/>
  <c r="B2904" i="6"/>
  <c r="B2905" i="6"/>
  <c r="B2906" i="6"/>
  <c r="B2907" i="6"/>
  <c r="B2908" i="6"/>
  <c r="B2909" i="6"/>
  <c r="B2910" i="6"/>
  <c r="B2911" i="6"/>
  <c r="B2912" i="6"/>
  <c r="B2913" i="6"/>
  <c r="B2914" i="6"/>
  <c r="B2915" i="6"/>
  <c r="B2916" i="6"/>
  <c r="B2917" i="6"/>
  <c r="B2918" i="6"/>
  <c r="B2919" i="6"/>
  <c r="B2920" i="6"/>
  <c r="B2921" i="6"/>
  <c r="B2922" i="6"/>
  <c r="B2923" i="6"/>
  <c r="B2924" i="6"/>
  <c r="B2925" i="6"/>
  <c r="B2926" i="6"/>
  <c r="B2927" i="6"/>
  <c r="B2928" i="6"/>
  <c r="B2929" i="6"/>
  <c r="B2930" i="6"/>
  <c r="B2931" i="6"/>
  <c r="B2932" i="6"/>
  <c r="B2933" i="6"/>
  <c r="B2934" i="6"/>
  <c r="B2935" i="6"/>
  <c r="B2936" i="6"/>
  <c r="B2937" i="6"/>
  <c r="B2938" i="6"/>
  <c r="B2939" i="6"/>
  <c r="B2940" i="6"/>
  <c r="B2941" i="6"/>
  <c r="B2942" i="6"/>
  <c r="B2943" i="6"/>
  <c r="B2944" i="6"/>
  <c r="B2945" i="6"/>
  <c r="B2946" i="6"/>
  <c r="B2947" i="6"/>
  <c r="B2948" i="6"/>
  <c r="B2949" i="6"/>
  <c r="B2950" i="6"/>
  <c r="B2951" i="6"/>
  <c r="B2952" i="6"/>
  <c r="B2953" i="6"/>
  <c r="B2954" i="6"/>
  <c r="B2955" i="6"/>
  <c r="B2956" i="6"/>
  <c r="B2957" i="6"/>
  <c r="B2958" i="6"/>
  <c r="B2959" i="6"/>
  <c r="B2960" i="6"/>
  <c r="B2961" i="6"/>
  <c r="B2962" i="6"/>
  <c r="B2963" i="6"/>
  <c r="B2964" i="6"/>
  <c r="B2965" i="6"/>
  <c r="B2966" i="6"/>
  <c r="B2967" i="6"/>
  <c r="B2968" i="6"/>
  <c r="B2969" i="6"/>
  <c r="B2970" i="6"/>
  <c r="B2971" i="6"/>
  <c r="B2972" i="6"/>
  <c r="B2973" i="6"/>
  <c r="B2974" i="6"/>
  <c r="B2975" i="6"/>
  <c r="B2976" i="6"/>
  <c r="B2977" i="6"/>
  <c r="B2978" i="6"/>
  <c r="B2979" i="6"/>
  <c r="B2980" i="6"/>
  <c r="B2981" i="6"/>
  <c r="B2982" i="6"/>
  <c r="B2983" i="6"/>
  <c r="B2984" i="6"/>
  <c r="B2985" i="6"/>
  <c r="B2986" i="6"/>
  <c r="B2987" i="6"/>
  <c r="B2988" i="6"/>
  <c r="B2989" i="6"/>
  <c r="B2990" i="6"/>
  <c r="B2991" i="6"/>
  <c r="B2992" i="6"/>
  <c r="B2993" i="6"/>
  <c r="B2994" i="6"/>
  <c r="B2995" i="6"/>
  <c r="B2996" i="6"/>
  <c r="B2997" i="6"/>
  <c r="B2998" i="6"/>
  <c r="B2999" i="6"/>
  <c r="B3000" i="6"/>
  <c r="B3001" i="6"/>
  <c r="B3002" i="6"/>
  <c r="B3003" i="6"/>
  <c r="B3004" i="6"/>
  <c r="B3005" i="6"/>
  <c r="B3006" i="6"/>
  <c r="B3007" i="6"/>
  <c r="B3008" i="6"/>
  <c r="B3009" i="6"/>
  <c r="B3010" i="6"/>
  <c r="B3011" i="6"/>
  <c r="B3012" i="6"/>
  <c r="B3013" i="6"/>
  <c r="B3014" i="6"/>
  <c r="B3015" i="6"/>
  <c r="B3016" i="6"/>
  <c r="B3017" i="6"/>
  <c r="B3018" i="6"/>
  <c r="B3019" i="6"/>
  <c r="B3020" i="6"/>
  <c r="B3021" i="6"/>
  <c r="B3022" i="6"/>
  <c r="B3023" i="6"/>
  <c r="B3024" i="6"/>
  <c r="B3025" i="6"/>
  <c r="B3026" i="6"/>
  <c r="B3027" i="6"/>
  <c r="B3028" i="6"/>
  <c r="B3029" i="6"/>
  <c r="B3030" i="6"/>
  <c r="B3031" i="6"/>
  <c r="B3032" i="6"/>
  <c r="B3033" i="6"/>
  <c r="B3034" i="6"/>
  <c r="B3035" i="6"/>
  <c r="B3036" i="6"/>
  <c r="B3037" i="6"/>
  <c r="B3038" i="6"/>
  <c r="B3039" i="6"/>
  <c r="B3040" i="6"/>
  <c r="B3041" i="6"/>
  <c r="B3042" i="6"/>
  <c r="B3043" i="6"/>
  <c r="B3044" i="6"/>
  <c r="B3045" i="6"/>
  <c r="B3046" i="6"/>
  <c r="B3047" i="6"/>
  <c r="B3048" i="6"/>
  <c r="B3049" i="6"/>
  <c r="B3050" i="6"/>
  <c r="B3051" i="6"/>
  <c r="B3052" i="6"/>
  <c r="B3053" i="6"/>
  <c r="B3054" i="6"/>
  <c r="B3055" i="6"/>
  <c r="B3056" i="6"/>
  <c r="B3057" i="6"/>
  <c r="B3058" i="6"/>
  <c r="B3059" i="6"/>
  <c r="B3060" i="6"/>
  <c r="B3061" i="6"/>
  <c r="B3062" i="6"/>
  <c r="B3063" i="6"/>
  <c r="B3064" i="6"/>
  <c r="B3065" i="6"/>
  <c r="B3066" i="6"/>
  <c r="B3067" i="6"/>
  <c r="B3068" i="6"/>
  <c r="B3069" i="6"/>
  <c r="B3070" i="6"/>
  <c r="B3071" i="6"/>
  <c r="B3072" i="6"/>
  <c r="B3073" i="6"/>
  <c r="B3074" i="6"/>
  <c r="B3075" i="6"/>
  <c r="B3076" i="6"/>
  <c r="B3077" i="6"/>
  <c r="B3078" i="6"/>
  <c r="B3079" i="6"/>
  <c r="B3080" i="6"/>
  <c r="B3081" i="6"/>
  <c r="B3082" i="6"/>
  <c r="B3083" i="6"/>
  <c r="B3084" i="6"/>
  <c r="B3085" i="6"/>
  <c r="B3086" i="6"/>
  <c r="B3087" i="6"/>
  <c r="B3088" i="6"/>
  <c r="B3089" i="6"/>
  <c r="B3090" i="6"/>
  <c r="B3091" i="6"/>
  <c r="B3092" i="6"/>
  <c r="B3093" i="6"/>
  <c r="B3094" i="6"/>
  <c r="B3095" i="6"/>
  <c r="B3096" i="6"/>
  <c r="B3097" i="6"/>
  <c r="B3098" i="6"/>
  <c r="B3099" i="6"/>
  <c r="B3100" i="6"/>
  <c r="B3101" i="6"/>
  <c r="B3102" i="6"/>
  <c r="B3103" i="6"/>
  <c r="B3104" i="6"/>
  <c r="B3105" i="6"/>
  <c r="B3106" i="6"/>
  <c r="B3107" i="6"/>
  <c r="B3108" i="6"/>
  <c r="B3109" i="6"/>
  <c r="B3110" i="6"/>
  <c r="B3111" i="6"/>
  <c r="B3112" i="6"/>
  <c r="B3113" i="6"/>
  <c r="B3114" i="6"/>
  <c r="B3115" i="6"/>
  <c r="B3116" i="6"/>
  <c r="B3117" i="6"/>
  <c r="B3118" i="6"/>
  <c r="B3119" i="6"/>
  <c r="B3120" i="6"/>
  <c r="B3121" i="6"/>
  <c r="B3122" i="6"/>
  <c r="B3123" i="6"/>
  <c r="B3124" i="6"/>
  <c r="B3125" i="6"/>
  <c r="B3126" i="6"/>
  <c r="B3127" i="6"/>
  <c r="B3128" i="6"/>
  <c r="B3129" i="6"/>
  <c r="B3130" i="6"/>
  <c r="B3131" i="6"/>
  <c r="B3132" i="6"/>
  <c r="B3133" i="6"/>
  <c r="B3134" i="6"/>
  <c r="B3135" i="6"/>
  <c r="B3136" i="6"/>
  <c r="B3137" i="6"/>
  <c r="B3138" i="6"/>
  <c r="B3139" i="6"/>
  <c r="B3140" i="6"/>
  <c r="B3141" i="6"/>
  <c r="B3142" i="6"/>
  <c r="B3143" i="6"/>
  <c r="B3144" i="6"/>
  <c r="B3145" i="6"/>
  <c r="B3146" i="6"/>
  <c r="B3147" i="6"/>
  <c r="B3148" i="6"/>
  <c r="B3149" i="6"/>
  <c r="B3150" i="6"/>
  <c r="B3151" i="6"/>
  <c r="B3152" i="6"/>
  <c r="B3153" i="6"/>
  <c r="B3154" i="6"/>
  <c r="B3155" i="6"/>
  <c r="B3156" i="6"/>
  <c r="B3157" i="6"/>
  <c r="B3158" i="6"/>
  <c r="B3159" i="6"/>
  <c r="B3160" i="6"/>
  <c r="B3161" i="6"/>
  <c r="B3162" i="6"/>
  <c r="B3163" i="6"/>
  <c r="B3164" i="6"/>
  <c r="B3165" i="6"/>
  <c r="B3166" i="6"/>
  <c r="B3167" i="6"/>
  <c r="B3168" i="6"/>
  <c r="B3169" i="6"/>
  <c r="B3170" i="6"/>
  <c r="B3171" i="6"/>
  <c r="B3172" i="6"/>
  <c r="B3173" i="6"/>
  <c r="B3174" i="6"/>
  <c r="B3175" i="6"/>
  <c r="B3176" i="6"/>
  <c r="B3177" i="6"/>
  <c r="B3178" i="6"/>
  <c r="B3179" i="6"/>
  <c r="B3180" i="6"/>
  <c r="B3181" i="6"/>
  <c r="B3182" i="6"/>
  <c r="B3183" i="6"/>
  <c r="B3184" i="6"/>
  <c r="B3185" i="6"/>
  <c r="B3186" i="6"/>
  <c r="B3187" i="6"/>
  <c r="B3188" i="6"/>
  <c r="B3189" i="6"/>
  <c r="B3190" i="6"/>
  <c r="B3191" i="6"/>
  <c r="B3192" i="6"/>
  <c r="B3193" i="6"/>
  <c r="B3194" i="6"/>
  <c r="B3195" i="6"/>
  <c r="B3196" i="6"/>
  <c r="B3197" i="6"/>
  <c r="B3198" i="6"/>
  <c r="B3199" i="6"/>
  <c r="B3200" i="6"/>
  <c r="B3201" i="6"/>
  <c r="B3202" i="6"/>
  <c r="B3203" i="6"/>
  <c r="B3204" i="6"/>
  <c r="B3205" i="6"/>
  <c r="B3206" i="6"/>
  <c r="B3207" i="6"/>
  <c r="B3208" i="6"/>
  <c r="B3209" i="6"/>
  <c r="B3210" i="6"/>
  <c r="B3211" i="6"/>
  <c r="B3212" i="6"/>
  <c r="B3213" i="6"/>
  <c r="B3214" i="6"/>
  <c r="B3215" i="6"/>
  <c r="B3216" i="6"/>
  <c r="B3217" i="6"/>
  <c r="B3218" i="6"/>
  <c r="B3219" i="6"/>
  <c r="B3220" i="6"/>
  <c r="B3221" i="6"/>
  <c r="B3222" i="6"/>
  <c r="B3223" i="6"/>
  <c r="B3224" i="6"/>
  <c r="B3225" i="6"/>
  <c r="B3226" i="6"/>
  <c r="B3227" i="6"/>
  <c r="B3228" i="6"/>
  <c r="B3229" i="6"/>
  <c r="B3230" i="6"/>
  <c r="B3231" i="6"/>
  <c r="B3232" i="6"/>
  <c r="B3233" i="6"/>
  <c r="B3234" i="6"/>
  <c r="B3235" i="6"/>
  <c r="B3236" i="6"/>
  <c r="B3237" i="6"/>
  <c r="B3238" i="6"/>
  <c r="B3239" i="6"/>
  <c r="B3240" i="6"/>
  <c r="B3241" i="6"/>
  <c r="B3242" i="6"/>
  <c r="B3243" i="6"/>
  <c r="B3244" i="6"/>
  <c r="B3245" i="6"/>
  <c r="B3246" i="6"/>
  <c r="B3247" i="6"/>
  <c r="B3248" i="6"/>
  <c r="B3249" i="6"/>
  <c r="B3250" i="6"/>
  <c r="B3251" i="6"/>
  <c r="B3252" i="6"/>
  <c r="B3253" i="6"/>
  <c r="B3254" i="6"/>
  <c r="B3255" i="6"/>
  <c r="B3256" i="6"/>
  <c r="B3257" i="6"/>
  <c r="B3258" i="6"/>
  <c r="B3259" i="6"/>
  <c r="B3260" i="6"/>
  <c r="B3261" i="6"/>
  <c r="B3262" i="6"/>
  <c r="B3263" i="6"/>
  <c r="B3264" i="6"/>
  <c r="B3265" i="6"/>
  <c r="B3266" i="6"/>
  <c r="B3267" i="6"/>
  <c r="B3268" i="6"/>
  <c r="B3269" i="6"/>
  <c r="B3270" i="6"/>
  <c r="B3271" i="6"/>
  <c r="B3272" i="6"/>
  <c r="B3273" i="6"/>
  <c r="B3274" i="6"/>
  <c r="B3275" i="6"/>
  <c r="B3276" i="6"/>
  <c r="B3277" i="6"/>
  <c r="B3278" i="6"/>
  <c r="B3279" i="6"/>
  <c r="B3280" i="6"/>
  <c r="B3281" i="6"/>
  <c r="B3282" i="6"/>
  <c r="B3283" i="6"/>
  <c r="B3284" i="6"/>
  <c r="B3285" i="6"/>
  <c r="B3286" i="6"/>
  <c r="B3287" i="6"/>
  <c r="B3288" i="6"/>
  <c r="B3289" i="6"/>
  <c r="B3290" i="6"/>
  <c r="B3291" i="6"/>
  <c r="B3292" i="6"/>
  <c r="B3293" i="6"/>
  <c r="B3294" i="6"/>
  <c r="B3295" i="6"/>
  <c r="B3296" i="6"/>
  <c r="B3297" i="6"/>
  <c r="B3298" i="6"/>
  <c r="B3299" i="6"/>
  <c r="B3300" i="6"/>
  <c r="B3301" i="6"/>
  <c r="B3302" i="6"/>
  <c r="B3303" i="6"/>
  <c r="B3304" i="6"/>
  <c r="B3305" i="6"/>
  <c r="B3306" i="6"/>
  <c r="B3307" i="6"/>
  <c r="B3308" i="6"/>
  <c r="B3309" i="6"/>
  <c r="B3310" i="6"/>
  <c r="B3311" i="6"/>
  <c r="B3312" i="6"/>
  <c r="B3313" i="6"/>
  <c r="B3314" i="6"/>
  <c r="B3315" i="6"/>
  <c r="B3316" i="6"/>
  <c r="B3317" i="6"/>
  <c r="B3318" i="6"/>
  <c r="B3319" i="6"/>
  <c r="B3320" i="6"/>
  <c r="B3321" i="6"/>
  <c r="B3322" i="6"/>
  <c r="B3323" i="6"/>
  <c r="B3324" i="6"/>
  <c r="B3325" i="6"/>
  <c r="B3326" i="6"/>
  <c r="B3327" i="6"/>
  <c r="B3328" i="6"/>
  <c r="B3329" i="6"/>
  <c r="B3330" i="6"/>
  <c r="B3331" i="6"/>
  <c r="B3332" i="6"/>
  <c r="B3333" i="6"/>
  <c r="B3334" i="6"/>
  <c r="B3335" i="6"/>
  <c r="B3336" i="6"/>
  <c r="B3337" i="6"/>
  <c r="B3338" i="6"/>
  <c r="B3339" i="6"/>
  <c r="B3340" i="6"/>
  <c r="B3341" i="6"/>
  <c r="B3342" i="6"/>
  <c r="B3343" i="6"/>
  <c r="B3344" i="6"/>
  <c r="B3345" i="6"/>
  <c r="B3346" i="6"/>
  <c r="B3347" i="6"/>
  <c r="B3348" i="6"/>
  <c r="B3349" i="6"/>
  <c r="B3350" i="6"/>
  <c r="B3351" i="6"/>
  <c r="B3352" i="6"/>
  <c r="B3353" i="6"/>
  <c r="B3354" i="6"/>
  <c r="B3355" i="6"/>
  <c r="B3356" i="6"/>
  <c r="B3357" i="6"/>
  <c r="B3358" i="6"/>
  <c r="B3359" i="6"/>
  <c r="B3360" i="6"/>
  <c r="B3361" i="6"/>
  <c r="B3362" i="6"/>
  <c r="B3363" i="6"/>
  <c r="B3364" i="6"/>
  <c r="B3365" i="6"/>
  <c r="B3366" i="6"/>
  <c r="B3367" i="6"/>
  <c r="B3368" i="6"/>
  <c r="B3369" i="6"/>
  <c r="B3370" i="6"/>
  <c r="B3371" i="6"/>
  <c r="B3372" i="6"/>
  <c r="B3373" i="6"/>
  <c r="B3374" i="6"/>
  <c r="B3375" i="6"/>
  <c r="B3376" i="6"/>
  <c r="B3377" i="6"/>
  <c r="B3378" i="6"/>
  <c r="B3379" i="6"/>
  <c r="B3380" i="6"/>
  <c r="B3381" i="6"/>
  <c r="B3382" i="6"/>
  <c r="B3383" i="6"/>
  <c r="B3384" i="6"/>
  <c r="B3385" i="6"/>
  <c r="B3386" i="6"/>
  <c r="B3387" i="6"/>
  <c r="B3388" i="6"/>
  <c r="B3389" i="6"/>
  <c r="B3390" i="6"/>
  <c r="B3391" i="6"/>
  <c r="B3392" i="6"/>
  <c r="B3393" i="6"/>
  <c r="B3394" i="6"/>
  <c r="B3395" i="6"/>
  <c r="B3396" i="6"/>
  <c r="B3397" i="6"/>
  <c r="B3398" i="6"/>
  <c r="B3399" i="6"/>
  <c r="B3400" i="6"/>
  <c r="B3401" i="6"/>
  <c r="B3402" i="6"/>
  <c r="B3403" i="6"/>
  <c r="B3404" i="6"/>
  <c r="B3405" i="6"/>
  <c r="B3406" i="6"/>
  <c r="B3407" i="6"/>
  <c r="B3408" i="6"/>
  <c r="B3409" i="6"/>
  <c r="B3410" i="6"/>
  <c r="B3411" i="6"/>
  <c r="B3412" i="6"/>
  <c r="B3413" i="6"/>
  <c r="B3414" i="6"/>
  <c r="B3415" i="6"/>
  <c r="B3416" i="6"/>
  <c r="B3417" i="6"/>
  <c r="B3418" i="6"/>
  <c r="B3419" i="6"/>
  <c r="B3420" i="6"/>
  <c r="B3421" i="6"/>
  <c r="B3422" i="6"/>
  <c r="B3423" i="6"/>
  <c r="B3424" i="6"/>
  <c r="B3425" i="6"/>
  <c r="B3426" i="6"/>
  <c r="B3427" i="6"/>
  <c r="B3428" i="6"/>
  <c r="B3429" i="6"/>
  <c r="B3430" i="6"/>
  <c r="B3431" i="6"/>
  <c r="B3432" i="6"/>
  <c r="B3433" i="6"/>
  <c r="B3434" i="6"/>
  <c r="B3435" i="6"/>
  <c r="B3436" i="6"/>
  <c r="B3437" i="6"/>
  <c r="B3438" i="6"/>
  <c r="B3439" i="6"/>
  <c r="B3440" i="6"/>
  <c r="B3441" i="6"/>
  <c r="B3442" i="6"/>
  <c r="B3443" i="6"/>
  <c r="B3444" i="6"/>
  <c r="B3445" i="6"/>
  <c r="B3446" i="6"/>
  <c r="B3447" i="6"/>
  <c r="B3448" i="6"/>
  <c r="B3449" i="6"/>
  <c r="B3450" i="6"/>
  <c r="B3451" i="6"/>
  <c r="B3452" i="6"/>
  <c r="B3453" i="6"/>
  <c r="B3454" i="6"/>
  <c r="B3455" i="6"/>
  <c r="B3456" i="6"/>
  <c r="B3457" i="6"/>
  <c r="B3458" i="6"/>
  <c r="B3459" i="6"/>
  <c r="B3460" i="6"/>
  <c r="B3461" i="6"/>
  <c r="B3462" i="6"/>
  <c r="B3463" i="6"/>
  <c r="B3464" i="6"/>
  <c r="B3465" i="6"/>
  <c r="B3466" i="6"/>
  <c r="B3467" i="6"/>
  <c r="B3468" i="6"/>
  <c r="B3469" i="6"/>
  <c r="B3470" i="6"/>
  <c r="B3471" i="6"/>
  <c r="B3472" i="6"/>
  <c r="B3473" i="6"/>
  <c r="B3474" i="6"/>
  <c r="B3475" i="6"/>
  <c r="B3476" i="6"/>
  <c r="B3477" i="6"/>
  <c r="B3478" i="6"/>
  <c r="B3479" i="6"/>
  <c r="B3480" i="6"/>
  <c r="B3481" i="6"/>
  <c r="B3482" i="6"/>
  <c r="B3483" i="6"/>
  <c r="B3484" i="6"/>
  <c r="B3485" i="6"/>
  <c r="B3486" i="6"/>
  <c r="B3487" i="6"/>
  <c r="B3488" i="6"/>
  <c r="B3489" i="6"/>
  <c r="B3490" i="6"/>
  <c r="B3491" i="6"/>
  <c r="B3492" i="6"/>
  <c r="B3493" i="6"/>
  <c r="B3494" i="6"/>
  <c r="B3495" i="6"/>
  <c r="B3496" i="6"/>
  <c r="B3497" i="6"/>
  <c r="B3498" i="6"/>
  <c r="B3499" i="6"/>
  <c r="B3500" i="6"/>
  <c r="B3501" i="6"/>
  <c r="B3502" i="6"/>
  <c r="B3503" i="6"/>
  <c r="B3504" i="6"/>
  <c r="B3505" i="6"/>
  <c r="B3506" i="6"/>
  <c r="B3507" i="6"/>
  <c r="B3508" i="6"/>
  <c r="B3509" i="6"/>
  <c r="B3510" i="6"/>
  <c r="B3511" i="6"/>
  <c r="B3512" i="6"/>
  <c r="B3513" i="6"/>
  <c r="B3514" i="6"/>
  <c r="B3515" i="6"/>
  <c r="B3516" i="6"/>
  <c r="B3517" i="6"/>
  <c r="B3518" i="6"/>
  <c r="B3519" i="6"/>
  <c r="B3520" i="6"/>
  <c r="B3521" i="6"/>
  <c r="B3522" i="6"/>
  <c r="B3523" i="6"/>
  <c r="B3524" i="6"/>
  <c r="B3525" i="6"/>
  <c r="B3526" i="6"/>
  <c r="B3527" i="6"/>
  <c r="B3528" i="6"/>
  <c r="B3529" i="6"/>
  <c r="B3530" i="6"/>
  <c r="B3531" i="6"/>
  <c r="B3532" i="6"/>
  <c r="B3533" i="6"/>
  <c r="B3534" i="6"/>
  <c r="B3535" i="6"/>
  <c r="B3536" i="6"/>
  <c r="B3537" i="6"/>
  <c r="B3538" i="6"/>
  <c r="B3539" i="6"/>
  <c r="B3540" i="6"/>
  <c r="B3541" i="6"/>
  <c r="B3542" i="6"/>
  <c r="B3543" i="6"/>
  <c r="B3544" i="6"/>
  <c r="B3545" i="6"/>
  <c r="B3546" i="6"/>
  <c r="B3547" i="6"/>
  <c r="B3548" i="6"/>
  <c r="B3549" i="6"/>
  <c r="B3550" i="6"/>
  <c r="B3551" i="6"/>
  <c r="B3552" i="6"/>
  <c r="B3553" i="6"/>
  <c r="B3554" i="6"/>
  <c r="B3555" i="6"/>
  <c r="B3556" i="6"/>
  <c r="B3557" i="6"/>
  <c r="B3558" i="6"/>
  <c r="B3559" i="6"/>
  <c r="B3560" i="6"/>
  <c r="B3561" i="6"/>
  <c r="B3562" i="6"/>
  <c r="B3563" i="6"/>
  <c r="B3564" i="6"/>
  <c r="B3565" i="6"/>
  <c r="B3566" i="6"/>
  <c r="B3567" i="6"/>
  <c r="B3568" i="6"/>
  <c r="B3569" i="6"/>
  <c r="B3570" i="6"/>
  <c r="B3571" i="6"/>
  <c r="B3572" i="6"/>
  <c r="B3573" i="6"/>
  <c r="B3574" i="6"/>
  <c r="B3575" i="6"/>
  <c r="B3576" i="6"/>
  <c r="B3577" i="6"/>
  <c r="B3578" i="6"/>
  <c r="B3579" i="6"/>
  <c r="B3580" i="6"/>
  <c r="B3581" i="6"/>
  <c r="B3582" i="6"/>
  <c r="B3583" i="6"/>
  <c r="B3584" i="6"/>
  <c r="B3585" i="6"/>
  <c r="B3586" i="6"/>
  <c r="B3587" i="6"/>
  <c r="B3588" i="6"/>
  <c r="B3589" i="6"/>
  <c r="B3590" i="6"/>
  <c r="B3591" i="6"/>
  <c r="B3592" i="6"/>
  <c r="B3593" i="6"/>
  <c r="B3594" i="6"/>
  <c r="B3595" i="6"/>
  <c r="B3596" i="6"/>
  <c r="B3597" i="6"/>
  <c r="B3598" i="6"/>
  <c r="B3599" i="6"/>
  <c r="B3600" i="6"/>
  <c r="B3601" i="6"/>
  <c r="B3602" i="6"/>
  <c r="B3603" i="6"/>
  <c r="B3604" i="6"/>
  <c r="B3605" i="6"/>
  <c r="B3606" i="6"/>
  <c r="B3607" i="6"/>
  <c r="B3608" i="6"/>
  <c r="B3609" i="6"/>
  <c r="B3610" i="6"/>
  <c r="B3611" i="6"/>
  <c r="B3612" i="6"/>
  <c r="B3613" i="6"/>
  <c r="B3614" i="6"/>
  <c r="B3615" i="6"/>
  <c r="B3616" i="6"/>
  <c r="B3617" i="6"/>
  <c r="B3618" i="6"/>
  <c r="B3619" i="6"/>
  <c r="B3620" i="6"/>
  <c r="B3621" i="6"/>
  <c r="B3622" i="6"/>
  <c r="B3623" i="6"/>
  <c r="B3624" i="6"/>
  <c r="B3625" i="6"/>
  <c r="B3626" i="6"/>
  <c r="B3627" i="6"/>
  <c r="B3628" i="6"/>
  <c r="B3629" i="6"/>
  <c r="B3630" i="6"/>
  <c r="B3631" i="6"/>
  <c r="B3632" i="6"/>
  <c r="B3633" i="6"/>
  <c r="B3634" i="6"/>
  <c r="B3635" i="6"/>
  <c r="B3636" i="6"/>
  <c r="B3637" i="6"/>
  <c r="B3638" i="6"/>
  <c r="B3639" i="6"/>
  <c r="B3640" i="6"/>
  <c r="B3641" i="6"/>
  <c r="B3642" i="6"/>
  <c r="B3643" i="6"/>
  <c r="B3644" i="6"/>
  <c r="B3645" i="6"/>
  <c r="B3646" i="6"/>
  <c r="B3647" i="6"/>
  <c r="B3648" i="6"/>
  <c r="B3649" i="6"/>
  <c r="B3650" i="6"/>
  <c r="B3651" i="6"/>
  <c r="B3652" i="6"/>
  <c r="B3653" i="6"/>
  <c r="B3654" i="6"/>
  <c r="B3655" i="6"/>
  <c r="B3656" i="6"/>
  <c r="B3657" i="6"/>
  <c r="B3658" i="6"/>
  <c r="B3659" i="6"/>
  <c r="B3660" i="6"/>
  <c r="B3661" i="6"/>
  <c r="B3662" i="6"/>
  <c r="B3663" i="6"/>
  <c r="B3664" i="6"/>
  <c r="B3665" i="6"/>
  <c r="B3666" i="6"/>
  <c r="B3667" i="6"/>
  <c r="B3668" i="6"/>
  <c r="B3669" i="6"/>
  <c r="B3670" i="6"/>
  <c r="B3671" i="6"/>
  <c r="B3672" i="6"/>
  <c r="B3673" i="6"/>
  <c r="B3674" i="6"/>
  <c r="B3675" i="6"/>
  <c r="B3676" i="6"/>
  <c r="B3677" i="6"/>
  <c r="B3678" i="6"/>
  <c r="B3679" i="6"/>
  <c r="B3680" i="6"/>
  <c r="B3681" i="6"/>
  <c r="B3682" i="6"/>
  <c r="B3683" i="6"/>
  <c r="B3684" i="6"/>
  <c r="B3685" i="6"/>
  <c r="B3686" i="6"/>
  <c r="B3687" i="6"/>
  <c r="B3688" i="6"/>
  <c r="B3689" i="6"/>
  <c r="B3690" i="6"/>
  <c r="B3691" i="6"/>
  <c r="B3692" i="6"/>
  <c r="B3693" i="6"/>
  <c r="B3694" i="6"/>
  <c r="B3695" i="6"/>
  <c r="B3696" i="6"/>
  <c r="B3697" i="6"/>
  <c r="B3698" i="6"/>
  <c r="B3699" i="6"/>
  <c r="B3700" i="6"/>
  <c r="B3701" i="6"/>
  <c r="B3702" i="6"/>
  <c r="B3703" i="6"/>
  <c r="B3704" i="6"/>
  <c r="B3705" i="6"/>
  <c r="B3706" i="6"/>
  <c r="B3707" i="6"/>
  <c r="B3708" i="6"/>
  <c r="B3709" i="6"/>
  <c r="B3710" i="6"/>
  <c r="B3711" i="6"/>
  <c r="B3712" i="6"/>
  <c r="B3713" i="6"/>
  <c r="B3714" i="6"/>
  <c r="B3715" i="6"/>
  <c r="B3716" i="6"/>
  <c r="B3717" i="6"/>
  <c r="B3718" i="6"/>
  <c r="B3719" i="6"/>
  <c r="B3720" i="6"/>
  <c r="B3721" i="6"/>
  <c r="B3722" i="6"/>
  <c r="B3723" i="6"/>
  <c r="B3724" i="6"/>
  <c r="B3725" i="6"/>
  <c r="B3726" i="6"/>
  <c r="B3727" i="6"/>
  <c r="B3728" i="6"/>
  <c r="B3729" i="6"/>
  <c r="B3730" i="6"/>
  <c r="B3731" i="6"/>
  <c r="B3732" i="6"/>
  <c r="B3733" i="6"/>
  <c r="B3734" i="6"/>
  <c r="B3735" i="6"/>
  <c r="B3736" i="6"/>
  <c r="B3737" i="6"/>
  <c r="B3738" i="6"/>
  <c r="B3739" i="6"/>
  <c r="B3740" i="6"/>
  <c r="B3741" i="6"/>
  <c r="B3742" i="6"/>
  <c r="B3743" i="6"/>
  <c r="B3744" i="6"/>
  <c r="B3745" i="6"/>
  <c r="B3746" i="6"/>
  <c r="B3747" i="6"/>
  <c r="B3748" i="6"/>
  <c r="B3749" i="6"/>
  <c r="B3750" i="6"/>
  <c r="B3751" i="6"/>
  <c r="B3752" i="6"/>
  <c r="B3753" i="6"/>
  <c r="B3754" i="6"/>
  <c r="B3755" i="6"/>
  <c r="B3756" i="6"/>
  <c r="B3757" i="6"/>
  <c r="B3758" i="6"/>
  <c r="B3759" i="6"/>
  <c r="B3760" i="6"/>
  <c r="B3761" i="6"/>
  <c r="B3762" i="6"/>
  <c r="B3763" i="6"/>
  <c r="B3764" i="6"/>
  <c r="B3765" i="6"/>
  <c r="B3766" i="6"/>
  <c r="B3767" i="6"/>
  <c r="B3768" i="6"/>
  <c r="B3769" i="6"/>
  <c r="B3770" i="6"/>
  <c r="B3771" i="6"/>
  <c r="B3772" i="6"/>
  <c r="B3773" i="6"/>
  <c r="B3774" i="6"/>
  <c r="B3775" i="6"/>
  <c r="B3776" i="6"/>
  <c r="B3777" i="6"/>
  <c r="B3778" i="6"/>
  <c r="B3779" i="6"/>
  <c r="B3780" i="6"/>
  <c r="B3781" i="6"/>
  <c r="B3782" i="6"/>
  <c r="B3783" i="6"/>
  <c r="B3784" i="6"/>
  <c r="B3785" i="6"/>
  <c r="B3786" i="6"/>
  <c r="B3787" i="6"/>
  <c r="B3788" i="6"/>
  <c r="B3789" i="6"/>
  <c r="B3790" i="6"/>
  <c r="B3791" i="6"/>
  <c r="B3792" i="6"/>
  <c r="B3793" i="6"/>
  <c r="B3794" i="6"/>
  <c r="B3795" i="6"/>
  <c r="B3796" i="6"/>
  <c r="B3797" i="6"/>
  <c r="B3798" i="6"/>
  <c r="B3799" i="6"/>
  <c r="B3800" i="6"/>
  <c r="B3801" i="6"/>
  <c r="B3802" i="6"/>
  <c r="B3803" i="6"/>
  <c r="B3804" i="6"/>
  <c r="B3805" i="6"/>
  <c r="B3806" i="6"/>
  <c r="B3807" i="6"/>
  <c r="B3808" i="6"/>
  <c r="B3809" i="6"/>
  <c r="B3810" i="6"/>
  <c r="B3811" i="6"/>
  <c r="B3812" i="6"/>
  <c r="B3813" i="6"/>
  <c r="B3814" i="6"/>
  <c r="B3815" i="6"/>
  <c r="B3816" i="6"/>
  <c r="B3817" i="6"/>
  <c r="B3818" i="6"/>
  <c r="B3819" i="6"/>
  <c r="B3820" i="6"/>
  <c r="B3821" i="6"/>
  <c r="B3822" i="6"/>
  <c r="B3823" i="6"/>
  <c r="B3824" i="6"/>
  <c r="B3825" i="6"/>
  <c r="B3826" i="6"/>
  <c r="B3827" i="6"/>
  <c r="B3828" i="6"/>
  <c r="B3829" i="6"/>
  <c r="B3830" i="6"/>
  <c r="B3831" i="6"/>
  <c r="B3832" i="6"/>
  <c r="B3833" i="6"/>
  <c r="B3834" i="6"/>
  <c r="B3835" i="6"/>
  <c r="B3836" i="6"/>
  <c r="B3837" i="6"/>
  <c r="B3838" i="6"/>
  <c r="B3839" i="6"/>
  <c r="B3840" i="6"/>
  <c r="B3841" i="6"/>
  <c r="B3842" i="6"/>
  <c r="B3843" i="6"/>
  <c r="B3844" i="6"/>
  <c r="B3845" i="6"/>
  <c r="B3846" i="6"/>
  <c r="B3847" i="6"/>
  <c r="B3848" i="6"/>
  <c r="B3849" i="6"/>
  <c r="B3850" i="6"/>
  <c r="B3851" i="6"/>
  <c r="B3852" i="6"/>
  <c r="B3853" i="6"/>
  <c r="B3854" i="6"/>
  <c r="B3855" i="6"/>
  <c r="B3856" i="6"/>
  <c r="B3857" i="6"/>
  <c r="B3858" i="6"/>
  <c r="B3859" i="6"/>
  <c r="B3860" i="6"/>
  <c r="B3861" i="6"/>
  <c r="B3862" i="6"/>
  <c r="B3863" i="6"/>
  <c r="B3864" i="6"/>
  <c r="B3865" i="6"/>
  <c r="B3866" i="6"/>
  <c r="B3867" i="6"/>
  <c r="B3868" i="6"/>
  <c r="B3869" i="6"/>
  <c r="B3870" i="6"/>
  <c r="B3871" i="6"/>
  <c r="B3872" i="6"/>
  <c r="B3873" i="6"/>
  <c r="B3874" i="6"/>
  <c r="B3875" i="6"/>
  <c r="B3876" i="6"/>
  <c r="B3877" i="6"/>
  <c r="B3878" i="6"/>
  <c r="B3879" i="6"/>
  <c r="B3880" i="6"/>
  <c r="B3881" i="6"/>
  <c r="B3882" i="6"/>
  <c r="B3883" i="6"/>
  <c r="B3884" i="6"/>
  <c r="B3885" i="6"/>
  <c r="B3886" i="6"/>
  <c r="B3887" i="6"/>
  <c r="B3888" i="6"/>
  <c r="B3889" i="6"/>
  <c r="B3890" i="6"/>
  <c r="B3891" i="6"/>
  <c r="B3892" i="6"/>
  <c r="B3893" i="6"/>
  <c r="B3894" i="6"/>
  <c r="B3895" i="6"/>
  <c r="B3896" i="6"/>
  <c r="B3897" i="6"/>
  <c r="B3898" i="6"/>
  <c r="B3899" i="6"/>
  <c r="B3900" i="6"/>
  <c r="B3901" i="6"/>
  <c r="B3902" i="6"/>
  <c r="B3903" i="6"/>
  <c r="B3904" i="6"/>
  <c r="B3905" i="6"/>
  <c r="B3906" i="6"/>
  <c r="B3907" i="6"/>
  <c r="B3908" i="6"/>
  <c r="B3909" i="6"/>
  <c r="B3910" i="6"/>
  <c r="B3911" i="6"/>
  <c r="B3912" i="6"/>
  <c r="B3913" i="6"/>
  <c r="B3914" i="6"/>
  <c r="B3915" i="6"/>
  <c r="B3916" i="6"/>
  <c r="B3917" i="6"/>
  <c r="B3918" i="6"/>
  <c r="B3919" i="6"/>
  <c r="B3920" i="6"/>
  <c r="B3921" i="6"/>
  <c r="B3922" i="6"/>
  <c r="B3923" i="6"/>
  <c r="B3924" i="6"/>
  <c r="B3925" i="6"/>
  <c r="B3926" i="6"/>
  <c r="B3927" i="6"/>
  <c r="B3928" i="6"/>
  <c r="B3929" i="6"/>
  <c r="B3930" i="6"/>
  <c r="B3931" i="6"/>
  <c r="B3932" i="6"/>
  <c r="B3933" i="6"/>
  <c r="B3934" i="6"/>
  <c r="B3935" i="6"/>
  <c r="B3936" i="6"/>
  <c r="B3937" i="6"/>
  <c r="B3938" i="6"/>
  <c r="B3939" i="6"/>
  <c r="B3940" i="6"/>
  <c r="B3941" i="6"/>
  <c r="B3942" i="6"/>
  <c r="B3943" i="6"/>
  <c r="B3944" i="6"/>
  <c r="B3945" i="6"/>
  <c r="B3946" i="6"/>
  <c r="B3947" i="6"/>
  <c r="B3948" i="6"/>
  <c r="B3949" i="6"/>
  <c r="B3950" i="6"/>
  <c r="B3951" i="6"/>
  <c r="B3952" i="6"/>
  <c r="B3953" i="6"/>
  <c r="B3954" i="6"/>
  <c r="B3955" i="6"/>
  <c r="B3956" i="6"/>
  <c r="B3957" i="6"/>
  <c r="B3958" i="6"/>
  <c r="B3959" i="6"/>
  <c r="B3960" i="6"/>
  <c r="B3961" i="6"/>
  <c r="B3962" i="6"/>
  <c r="B3963" i="6"/>
  <c r="B3964" i="6"/>
  <c r="B3965" i="6"/>
  <c r="B3966" i="6"/>
  <c r="B3967" i="6"/>
  <c r="B3968" i="6"/>
  <c r="B3969" i="6"/>
  <c r="B3970" i="6"/>
  <c r="B3971" i="6"/>
  <c r="B3972" i="6"/>
  <c r="B3973" i="6"/>
  <c r="B3974" i="6"/>
  <c r="B3975" i="6"/>
  <c r="B3976" i="6"/>
  <c r="B3977" i="6"/>
  <c r="B3978" i="6"/>
  <c r="B3979" i="6"/>
  <c r="B3980" i="6"/>
  <c r="B3981" i="6"/>
  <c r="B3982" i="6"/>
  <c r="B3983" i="6"/>
  <c r="B3984" i="6"/>
  <c r="B3985" i="6"/>
  <c r="B3986" i="6"/>
  <c r="B3987" i="6"/>
  <c r="B3988" i="6"/>
  <c r="B3989" i="6"/>
  <c r="B3990" i="6"/>
  <c r="B3991" i="6"/>
  <c r="B3992" i="6"/>
  <c r="B3993" i="6"/>
  <c r="B3994" i="6"/>
  <c r="B3995" i="6"/>
  <c r="B3996" i="6"/>
  <c r="B3997" i="6"/>
  <c r="B3998" i="6"/>
  <c r="B3999" i="6"/>
  <c r="B4000" i="6"/>
  <c r="B4001" i="6"/>
  <c r="B4002" i="6"/>
  <c r="B4003" i="6"/>
  <c r="B4004" i="6"/>
  <c r="B4005" i="6"/>
  <c r="B4006" i="6"/>
  <c r="B4007" i="6"/>
  <c r="B4008" i="6"/>
  <c r="B4009" i="6"/>
  <c r="B4010" i="6"/>
  <c r="B4011" i="6"/>
  <c r="B4012" i="6"/>
  <c r="B4013" i="6"/>
  <c r="B4014" i="6"/>
  <c r="B4015" i="6"/>
  <c r="B4016" i="6"/>
  <c r="B4017" i="6"/>
  <c r="B4018" i="6"/>
  <c r="B4019" i="6"/>
  <c r="B4020" i="6"/>
  <c r="B4021" i="6"/>
  <c r="B4022" i="6"/>
  <c r="B4023" i="6"/>
  <c r="B4024" i="6"/>
  <c r="B4025" i="6"/>
  <c r="B4026" i="6"/>
  <c r="B4027" i="6"/>
  <c r="B4028" i="6"/>
  <c r="B4029" i="6"/>
  <c r="B4030" i="6"/>
  <c r="B4031" i="6"/>
  <c r="B4032" i="6"/>
  <c r="B4033" i="6"/>
  <c r="B4034" i="6"/>
  <c r="B4035" i="6"/>
  <c r="B4036" i="6"/>
  <c r="B4037" i="6"/>
  <c r="B4038" i="6"/>
  <c r="B4039" i="6"/>
  <c r="B4040" i="6"/>
  <c r="B4041" i="6"/>
  <c r="B4042" i="6"/>
  <c r="B4043" i="6"/>
  <c r="B4044" i="6"/>
  <c r="B4045" i="6"/>
  <c r="B4046" i="6"/>
  <c r="B4047" i="6"/>
  <c r="B4048" i="6"/>
  <c r="B4049" i="6"/>
  <c r="B4050" i="6"/>
  <c r="B4051" i="6"/>
  <c r="B4052" i="6"/>
  <c r="B4053" i="6"/>
  <c r="B4054" i="6"/>
  <c r="B4055" i="6"/>
  <c r="B4056" i="6"/>
  <c r="B4057" i="6"/>
  <c r="B4058" i="6"/>
  <c r="B4059" i="6"/>
  <c r="B4060" i="6"/>
  <c r="B4061" i="6"/>
  <c r="B4062" i="6"/>
  <c r="B4063" i="6"/>
  <c r="B4064" i="6"/>
  <c r="B4065" i="6"/>
  <c r="B4066" i="6"/>
  <c r="B4067" i="6"/>
  <c r="B4068" i="6"/>
  <c r="B4069" i="6"/>
  <c r="B4070" i="6"/>
  <c r="B4071" i="6"/>
  <c r="B4072" i="6"/>
  <c r="B4073" i="6"/>
  <c r="B4074" i="6"/>
  <c r="B4075" i="6"/>
  <c r="B4076" i="6"/>
  <c r="B4077" i="6"/>
  <c r="B4078" i="6"/>
  <c r="B4079" i="6"/>
  <c r="B4080" i="6"/>
  <c r="B4081" i="6"/>
  <c r="B4082" i="6"/>
  <c r="B4083" i="6"/>
  <c r="B4084" i="6"/>
  <c r="B4085" i="6"/>
  <c r="B4086" i="6"/>
  <c r="B4087" i="6"/>
  <c r="B4088" i="6"/>
  <c r="B4089" i="6"/>
  <c r="B4090" i="6"/>
  <c r="B4091" i="6"/>
  <c r="B4092" i="6"/>
  <c r="B4093" i="6"/>
  <c r="B4094" i="6"/>
  <c r="B4095" i="6"/>
  <c r="B4096" i="6"/>
  <c r="B4097" i="6"/>
  <c r="B4098" i="6"/>
  <c r="B4099" i="6"/>
  <c r="B4100" i="6"/>
  <c r="B4101" i="6"/>
  <c r="B4102" i="6"/>
  <c r="B4103" i="6"/>
  <c r="B4104" i="6"/>
  <c r="B4105" i="6"/>
  <c r="B4106" i="6"/>
  <c r="B4107" i="6"/>
  <c r="B4108" i="6"/>
  <c r="B4109" i="6"/>
  <c r="B4110" i="6"/>
  <c r="B4111" i="6"/>
  <c r="B4112" i="6"/>
  <c r="B4113" i="6"/>
  <c r="B4114" i="6"/>
  <c r="B4115" i="6"/>
  <c r="B4116" i="6"/>
  <c r="B4117" i="6"/>
  <c r="B4118" i="6"/>
  <c r="B4119" i="6"/>
  <c r="B4120" i="6"/>
  <c r="B4121" i="6"/>
  <c r="B4122" i="6"/>
  <c r="B4123" i="6"/>
  <c r="B4124" i="6"/>
  <c r="B4125" i="6"/>
  <c r="B4126" i="6"/>
  <c r="B4127" i="6"/>
  <c r="B4128" i="6"/>
  <c r="B4129" i="6"/>
  <c r="B4130" i="6"/>
  <c r="B4131" i="6"/>
  <c r="B4132" i="6"/>
  <c r="B4133" i="6"/>
  <c r="B4134" i="6"/>
  <c r="B4135" i="6"/>
  <c r="B4136" i="6"/>
  <c r="B4137" i="6"/>
  <c r="B4138" i="6"/>
  <c r="B4139" i="6"/>
  <c r="B4140" i="6"/>
  <c r="B4141" i="6"/>
  <c r="B4142" i="6"/>
  <c r="B4143" i="6"/>
  <c r="B4144" i="6"/>
  <c r="B4145" i="6"/>
  <c r="B4146" i="6"/>
  <c r="B4147" i="6"/>
  <c r="B4148" i="6"/>
  <c r="B4149" i="6"/>
  <c r="B4150" i="6"/>
  <c r="B4151" i="6"/>
  <c r="B4152" i="6"/>
  <c r="B4153" i="6"/>
  <c r="B4154" i="6"/>
  <c r="B4155" i="6"/>
  <c r="B4156" i="6"/>
  <c r="B4157" i="6"/>
  <c r="B4158" i="6"/>
  <c r="B4159" i="6"/>
  <c r="B4160" i="6"/>
  <c r="B4161" i="6"/>
  <c r="B4162" i="6"/>
  <c r="B4163" i="6"/>
  <c r="B4164" i="6"/>
  <c r="B4165" i="6"/>
  <c r="B4166" i="6"/>
  <c r="B4167" i="6"/>
  <c r="B4168" i="6"/>
  <c r="B4169" i="6"/>
  <c r="B4170" i="6"/>
  <c r="B4171" i="6"/>
  <c r="B4172" i="6"/>
  <c r="B4173" i="6"/>
  <c r="B4174" i="6"/>
  <c r="B4175" i="6"/>
  <c r="B4176" i="6"/>
  <c r="B4177" i="6"/>
  <c r="B4178" i="6"/>
  <c r="B4179" i="6"/>
  <c r="B4180" i="6"/>
  <c r="B4181" i="6"/>
  <c r="B4182" i="6"/>
  <c r="B4183" i="6"/>
  <c r="B4184" i="6"/>
  <c r="B4185" i="6"/>
  <c r="B4186" i="6"/>
  <c r="B4187" i="6"/>
  <c r="B4188" i="6"/>
  <c r="B4189" i="6"/>
  <c r="B4190" i="6"/>
  <c r="B4191" i="6"/>
  <c r="B4192" i="6"/>
  <c r="B4193" i="6"/>
  <c r="B4194" i="6"/>
  <c r="B4195" i="6"/>
  <c r="B4196" i="6"/>
  <c r="B4197" i="6"/>
  <c r="B4198" i="6"/>
  <c r="B4199" i="6"/>
  <c r="B4200" i="6"/>
  <c r="B4201" i="6"/>
  <c r="B4202" i="6"/>
  <c r="B4203" i="6"/>
  <c r="B4204" i="6"/>
  <c r="B4205" i="6"/>
  <c r="B4206" i="6"/>
  <c r="B4207" i="6"/>
  <c r="B4208" i="6"/>
  <c r="B4209" i="6"/>
  <c r="B4210" i="6"/>
  <c r="B4211" i="6"/>
  <c r="B4212" i="6"/>
  <c r="B4213" i="6"/>
  <c r="B4214" i="6"/>
  <c r="B4215" i="6"/>
  <c r="B4216" i="6"/>
  <c r="B4217" i="6"/>
  <c r="B4218" i="6"/>
  <c r="B4219" i="6"/>
  <c r="B4220" i="6"/>
  <c r="B4221" i="6"/>
  <c r="B4222" i="6"/>
  <c r="B4223" i="6"/>
  <c r="B4224" i="6"/>
  <c r="B4225" i="6"/>
  <c r="B4226" i="6"/>
  <c r="B4227" i="6"/>
  <c r="B4228" i="6"/>
  <c r="B4229" i="6"/>
  <c r="B4230" i="6"/>
  <c r="B4231" i="6"/>
  <c r="B4232" i="6"/>
  <c r="B4233" i="6"/>
  <c r="B4234" i="6"/>
  <c r="B4235" i="6"/>
  <c r="B4236" i="6"/>
  <c r="B4237" i="6"/>
  <c r="B4238" i="6"/>
  <c r="B4239" i="6"/>
  <c r="B4240" i="6"/>
  <c r="B4241" i="6"/>
  <c r="B4242" i="6"/>
  <c r="B4243" i="6"/>
  <c r="B4244" i="6"/>
  <c r="B4245" i="6"/>
  <c r="B4246" i="6"/>
  <c r="B4247" i="6"/>
  <c r="B4248" i="6"/>
  <c r="B4249" i="6"/>
  <c r="B4250" i="6"/>
  <c r="B4251" i="6"/>
  <c r="B4252" i="6"/>
  <c r="B4253" i="6"/>
  <c r="B4254" i="6"/>
  <c r="B4255" i="6"/>
  <c r="B4256" i="6"/>
  <c r="B4257" i="6"/>
  <c r="B4258" i="6"/>
  <c r="B4259" i="6"/>
  <c r="B4260" i="6"/>
  <c r="B4261" i="6"/>
  <c r="B4262" i="6"/>
  <c r="B4263" i="6"/>
  <c r="B4264" i="6"/>
  <c r="B4265" i="6"/>
  <c r="B4266" i="6"/>
  <c r="B4267" i="6"/>
  <c r="B4268" i="6"/>
  <c r="B4269" i="6"/>
  <c r="B4270" i="6"/>
  <c r="B4271" i="6"/>
  <c r="B4272" i="6"/>
  <c r="B4273" i="6"/>
  <c r="B4274" i="6"/>
  <c r="B4275" i="6"/>
  <c r="B4276" i="6"/>
  <c r="B4277" i="6"/>
  <c r="B4278" i="6"/>
  <c r="B4279" i="6"/>
  <c r="B4280" i="6"/>
  <c r="B4281" i="6"/>
  <c r="B4282" i="6"/>
  <c r="B4283" i="6"/>
  <c r="B4284" i="6"/>
  <c r="B4285" i="6"/>
  <c r="B4286" i="6"/>
  <c r="B4287" i="6"/>
  <c r="B4288" i="6"/>
  <c r="B4289" i="6"/>
  <c r="B4290" i="6"/>
  <c r="B4291" i="6"/>
  <c r="B4292" i="6"/>
  <c r="B4293" i="6"/>
  <c r="B4294" i="6"/>
  <c r="B4295" i="6"/>
  <c r="B4296" i="6"/>
  <c r="B4297" i="6"/>
  <c r="B4298" i="6"/>
  <c r="B4299" i="6"/>
  <c r="B4300" i="6"/>
  <c r="B4301" i="6"/>
  <c r="B4302" i="6"/>
  <c r="B4303" i="6"/>
  <c r="B4304" i="6"/>
  <c r="B4305" i="6"/>
  <c r="B4306" i="6"/>
  <c r="B4307" i="6"/>
  <c r="B4308" i="6"/>
  <c r="B4309" i="6"/>
  <c r="B4310" i="6"/>
  <c r="B4311" i="6"/>
  <c r="B4312" i="6"/>
  <c r="B4313" i="6"/>
  <c r="B4314" i="6"/>
  <c r="B4315" i="6"/>
  <c r="B4316" i="6"/>
  <c r="B4317" i="6"/>
  <c r="B4318" i="6"/>
  <c r="B4319" i="6"/>
  <c r="B4320" i="6"/>
  <c r="B4321" i="6"/>
  <c r="B4322" i="6"/>
  <c r="B4323" i="6"/>
  <c r="B4324" i="6"/>
  <c r="B4325" i="6"/>
  <c r="B4326" i="6"/>
  <c r="B4327" i="6"/>
  <c r="B4328" i="6"/>
  <c r="B4329" i="6"/>
  <c r="B4330" i="6"/>
  <c r="B4331" i="6"/>
  <c r="B4332" i="6"/>
  <c r="B4333" i="6"/>
  <c r="B4334" i="6"/>
  <c r="B4335" i="6"/>
  <c r="B4336" i="6"/>
  <c r="B4337" i="6"/>
  <c r="B4338" i="6"/>
  <c r="B4339" i="6"/>
  <c r="B4340" i="6"/>
  <c r="B4341" i="6"/>
  <c r="B4342" i="6"/>
  <c r="B4343" i="6"/>
  <c r="B4344" i="6"/>
  <c r="B4345" i="6"/>
  <c r="B4346" i="6"/>
  <c r="B4347" i="6"/>
  <c r="B4348" i="6"/>
  <c r="B4349" i="6"/>
  <c r="B4350" i="6"/>
  <c r="B4351" i="6"/>
  <c r="B4352" i="6"/>
  <c r="B4353" i="6"/>
  <c r="B4354" i="6"/>
  <c r="B4355" i="6"/>
  <c r="B4356" i="6"/>
  <c r="B4357" i="6"/>
  <c r="B4358" i="6"/>
  <c r="B4359" i="6"/>
  <c r="B4360" i="6"/>
  <c r="B4361" i="6"/>
  <c r="H6" i="1"/>
  <c r="AE6" i="4"/>
  <c r="C45" i="1"/>
  <c r="C47" i="1" l="1"/>
  <c r="B7" i="4" l="1"/>
  <c r="B6" i="4"/>
  <c r="C7" i="4" l="1"/>
  <c r="C6" i="4"/>
  <c r="U60" i="1" l="1"/>
  <c r="T60" i="1"/>
  <c r="U59" i="1"/>
  <c r="T59" i="1"/>
  <c r="U58" i="1"/>
  <c r="T58" i="1"/>
  <c r="U57" i="1"/>
  <c r="T57" i="1"/>
  <c r="U56" i="1"/>
  <c r="T56" i="1"/>
  <c r="U55" i="1"/>
  <c r="T55" i="1"/>
  <c r="U54" i="1"/>
  <c r="T54" i="1"/>
  <c r="U53" i="1"/>
  <c r="T53" i="1"/>
  <c r="U52" i="1"/>
  <c r="T52" i="1"/>
  <c r="R60" i="1"/>
  <c r="L13" i="3" s="1"/>
  <c r="R59" i="1"/>
  <c r="L12" i="3" s="1"/>
  <c r="R58" i="1"/>
  <c r="L11" i="3" s="1"/>
  <c r="R57" i="1"/>
  <c r="L10" i="3" s="1"/>
  <c r="R56" i="1"/>
  <c r="L9" i="3" s="1"/>
  <c r="R55" i="1"/>
  <c r="L8" i="3" s="1"/>
  <c r="R54" i="1"/>
  <c r="L7" i="3" s="1"/>
  <c r="R53" i="1"/>
  <c r="L6" i="3" s="1"/>
  <c r="R52" i="1"/>
  <c r="L5" i="3" s="1"/>
  <c r="R11" i="3" l="1"/>
  <c r="O11" i="3"/>
  <c r="P11" i="3"/>
  <c r="Q11" i="3"/>
  <c r="T11" i="3"/>
  <c r="U11" i="3"/>
  <c r="W11" i="3"/>
  <c r="M11" i="3"/>
  <c r="S11" i="3"/>
  <c r="N11" i="3"/>
  <c r="R10" i="3"/>
  <c r="Q10" i="3"/>
  <c r="T10" i="3"/>
  <c r="U10" i="3"/>
  <c r="W10" i="3"/>
  <c r="O10" i="3"/>
  <c r="P10" i="3"/>
  <c r="M10" i="3"/>
  <c r="N10" i="3"/>
  <c r="S10" i="3"/>
  <c r="R5" i="3"/>
  <c r="W5" i="3"/>
  <c r="Q5" i="3"/>
  <c r="N5" i="3"/>
  <c r="P5" i="3"/>
  <c r="O5" i="3"/>
  <c r="U5" i="3"/>
  <c r="S5" i="3"/>
  <c r="M5" i="3"/>
  <c r="T5" i="3"/>
  <c r="R6" i="3"/>
  <c r="U6" i="3"/>
  <c r="W6" i="3"/>
  <c r="S6" i="3"/>
  <c r="Q6" i="3"/>
  <c r="N6" i="3"/>
  <c r="M6" i="3"/>
  <c r="O6" i="3"/>
  <c r="P6" i="3"/>
  <c r="T6" i="3"/>
  <c r="N7" i="3"/>
  <c r="Q7" i="3"/>
  <c r="S7" i="3"/>
  <c r="W7" i="3"/>
  <c r="M7" i="3"/>
  <c r="O7" i="3"/>
  <c r="P7" i="3"/>
  <c r="T7" i="3"/>
  <c r="U7" i="3"/>
  <c r="R7" i="3"/>
  <c r="R8" i="3"/>
  <c r="W8" i="3"/>
  <c r="T8" i="3"/>
  <c r="O8" i="3"/>
  <c r="S8" i="3"/>
  <c r="U8" i="3"/>
  <c r="M8" i="3"/>
  <c r="N8" i="3"/>
  <c r="P8" i="3"/>
  <c r="Q8" i="3"/>
  <c r="S9" i="3"/>
  <c r="U9" i="3"/>
  <c r="W9" i="3"/>
  <c r="M9" i="3"/>
  <c r="Q9" i="3"/>
  <c r="T9" i="3"/>
  <c r="R9" i="3"/>
  <c r="O9" i="3"/>
  <c r="P9" i="3"/>
  <c r="N9" i="3"/>
  <c r="R12" i="3"/>
  <c r="Q12" i="3"/>
  <c r="T12" i="3"/>
  <c r="U12" i="3"/>
  <c r="W12" i="3"/>
  <c r="M12" i="3"/>
  <c r="P12" i="3"/>
  <c r="N12" i="3"/>
  <c r="O12" i="3"/>
  <c r="S12" i="3"/>
  <c r="R13" i="3"/>
  <c r="U13" i="3"/>
  <c r="W13" i="3"/>
  <c r="O13" i="3"/>
  <c r="P13" i="3"/>
  <c r="M13" i="3"/>
  <c r="N13" i="3"/>
  <c r="Q13" i="3"/>
  <c r="S13" i="3"/>
  <c r="T13" i="3"/>
  <c r="O7" i="4"/>
  <c r="O6" i="4"/>
  <c r="O50" i="1" l="1"/>
  <c r="P47" i="1"/>
  <c r="AE7" i="4" l="1"/>
  <c r="R51" i="1" l="1"/>
  <c r="F60" i="1" l="1"/>
  <c r="F59" i="1"/>
  <c r="F58" i="1"/>
  <c r="F57" i="1"/>
  <c r="W60" i="1" l="1"/>
  <c r="X60" i="1" s="1"/>
  <c r="Q60" i="1" s="1"/>
  <c r="V60" i="1"/>
  <c r="W59" i="1"/>
  <c r="X59" i="1" s="1"/>
  <c r="Q59" i="1" s="1"/>
  <c r="V59" i="1"/>
  <c r="W58" i="1"/>
  <c r="X58" i="1" s="1"/>
  <c r="Q58" i="1" s="1"/>
  <c r="V58" i="1"/>
  <c r="W57" i="1"/>
  <c r="X57" i="1" s="1"/>
  <c r="Q57" i="1" s="1"/>
  <c r="V57" i="1"/>
  <c r="V56" i="1"/>
  <c r="W56" i="1"/>
  <c r="X56" i="1" s="1"/>
  <c r="Q56" i="1" s="1"/>
  <c r="W55" i="1"/>
  <c r="X55" i="1" s="1"/>
  <c r="Q55" i="1" s="1"/>
  <c r="V55" i="1"/>
  <c r="W54" i="1"/>
  <c r="X54" i="1" s="1"/>
  <c r="Q54" i="1" s="1"/>
  <c r="V54" i="1"/>
  <c r="W53" i="1"/>
  <c r="X53" i="1" s="1"/>
  <c r="Q53" i="1" s="1"/>
  <c r="V53" i="1"/>
  <c r="W52" i="1"/>
  <c r="X52" i="1" s="1"/>
  <c r="Q52" i="1" s="1"/>
  <c r="V52" i="1"/>
  <c r="N60" i="1"/>
  <c r="O60" i="1" s="1"/>
  <c r="Z60" i="1" s="1"/>
  <c r="N57" i="1"/>
  <c r="O57" i="1" s="1"/>
  <c r="Z57" i="1" s="1"/>
  <c r="N58" i="1"/>
  <c r="O58" i="1" s="1"/>
  <c r="N56" i="1"/>
  <c r="O56" i="1" s="1"/>
  <c r="Z56" i="1" s="1"/>
  <c r="N59" i="1"/>
  <c r="O59" i="1" s="1"/>
  <c r="Z59" i="1" s="1"/>
  <c r="P58" i="1" l="1"/>
  <c r="Z58" i="1"/>
  <c r="AC58" i="1" s="1"/>
  <c r="AB60" i="1"/>
  <c r="AA60" i="1"/>
  <c r="P60" i="1"/>
  <c r="AC60" i="1"/>
  <c r="AB59" i="1"/>
  <c r="P59" i="1"/>
  <c r="AA59" i="1"/>
  <c r="AC59" i="1"/>
  <c r="AB58" i="1"/>
  <c r="AA58" i="1"/>
  <c r="AB57" i="1"/>
  <c r="P57" i="1"/>
  <c r="AA57" i="1"/>
  <c r="AC57" i="1"/>
  <c r="AB56" i="1"/>
  <c r="AA56" i="1"/>
  <c r="P56" i="1"/>
  <c r="AC56" i="1"/>
  <c r="AB55" i="1"/>
  <c r="AB54" i="1"/>
  <c r="AD56" i="1" l="1"/>
  <c r="AD57" i="1"/>
  <c r="AD58" i="1"/>
  <c r="AE60" i="1"/>
  <c r="AD59" i="1"/>
  <c r="AE57" i="1"/>
  <c r="AD60" i="1"/>
  <c r="AE59" i="1"/>
  <c r="AE58" i="1"/>
  <c r="AE56" i="1"/>
  <c r="U51" i="1"/>
  <c r="T51" i="1"/>
  <c r="AF56" i="1" l="1"/>
  <c r="AF58" i="1"/>
  <c r="AF59" i="1"/>
  <c r="AF57" i="1"/>
  <c r="AF60" i="1"/>
  <c r="B4363" i="6"/>
  <c r="N51" i="1" l="1"/>
  <c r="O51" i="1" s="1"/>
  <c r="N53" i="1"/>
  <c r="O53" i="1" s="1"/>
  <c r="N52" i="1"/>
  <c r="O52" i="1" s="1"/>
  <c r="N54" i="1"/>
  <c r="O54" i="1" s="1"/>
  <c r="N55" i="1"/>
  <c r="O55" i="1" s="1"/>
  <c r="AB53" i="1" l="1"/>
  <c r="AB52" i="1"/>
  <c r="Z54" i="1"/>
  <c r="AC54" i="1" s="1"/>
  <c r="AD54" i="1" s="1"/>
  <c r="AA54" i="1"/>
  <c r="P54" i="1"/>
  <c r="Z52" i="1"/>
  <c r="AC52" i="1" s="1"/>
  <c r="P52" i="1"/>
  <c r="AA52" i="1"/>
  <c r="Z53" i="1"/>
  <c r="AC53" i="1" s="1"/>
  <c r="P53" i="1"/>
  <c r="AA53" i="1"/>
  <c r="Z55" i="1"/>
  <c r="AC55" i="1" s="1"/>
  <c r="AD55" i="1" s="1"/>
  <c r="AA55" i="1"/>
  <c r="P55" i="1"/>
  <c r="Z51" i="1"/>
  <c r="O61" i="1"/>
  <c r="P68" i="1" s="1"/>
  <c r="AM7" i="4"/>
  <c r="AK7" i="4"/>
  <c r="Y7" i="4"/>
  <c r="Z7" i="4" s="1"/>
  <c r="V7" i="4"/>
  <c r="AD53" i="1" l="1"/>
  <c r="AD52" i="1"/>
  <c r="AE54" i="1"/>
  <c r="AF54" i="1" s="1"/>
  <c r="AE55" i="1"/>
  <c r="AF55" i="1" s="1"/>
  <c r="AE52" i="1"/>
  <c r="AE53" i="1"/>
  <c r="I61" i="1"/>
  <c r="AF53" i="1" l="1"/>
  <c r="AF52" i="1"/>
  <c r="V51" i="1"/>
  <c r="W51" i="1"/>
  <c r="X51" i="1" s="1"/>
  <c r="Q51" i="1" s="1"/>
  <c r="L4" i="3" s="1"/>
  <c r="R4" i="3" l="1"/>
  <c r="R2" i="3" s="1"/>
  <c r="T4" i="3"/>
  <c r="U4" i="3"/>
  <c r="W4" i="3"/>
  <c r="Q4" i="3"/>
  <c r="P4" i="3"/>
  <c r="O4" i="3"/>
  <c r="N4" i="3"/>
  <c r="M4" i="3"/>
  <c r="P51" i="1"/>
  <c r="S4" i="3" s="1"/>
  <c r="S2" i="3" s="1"/>
  <c r="AA51" i="1"/>
  <c r="AA61" i="1" s="1"/>
  <c r="AB51" i="1"/>
  <c r="AB61" i="1" s="1"/>
  <c r="Y6" i="4" l="1"/>
  <c r="Z6" i="4" s="1"/>
  <c r="AC51" i="1"/>
  <c r="AC61" i="1" s="1"/>
  <c r="P61" i="1"/>
  <c r="P70" i="1" s="1"/>
  <c r="P69" i="1" s="1"/>
  <c r="AD51" i="1" l="1"/>
  <c r="AD61" i="1" s="1"/>
  <c r="AE51" i="1"/>
  <c r="AE61" i="1" s="1"/>
  <c r="AF51" i="1" l="1"/>
  <c r="AF61" i="1" s="1"/>
</calcChain>
</file>

<file path=xl/sharedStrings.xml><?xml version="1.0" encoding="utf-8"?>
<sst xmlns="http://schemas.openxmlformats.org/spreadsheetml/2006/main" count="21527" uniqueCount="5287">
  <si>
    <t>PAYMENT REQUISITION FORM</t>
  </si>
  <si>
    <t>*Address</t>
  </si>
  <si>
    <t>Street:</t>
  </si>
  <si>
    <t>City:</t>
  </si>
  <si>
    <t>Prov/State:</t>
  </si>
  <si>
    <t>Country:</t>
  </si>
  <si>
    <t>Email</t>
  </si>
  <si>
    <t>Phone</t>
  </si>
  <si>
    <t>Currency:</t>
  </si>
  <si>
    <t>Complete and return to accounts.payable@viu.ca. Please allow two weeks from receipt of form for processing.</t>
  </si>
  <si>
    <t>SECTION 1: SUPPLIER INFORMATION</t>
  </si>
  <si>
    <t>Postal/ZIP:</t>
  </si>
  <si>
    <t>SECTION 2: PAYMENT INFORMATION</t>
  </si>
  <si>
    <t>To be mailed directly by</t>
  </si>
  <si>
    <t>Accounts Payable</t>
  </si>
  <si>
    <t>SECTION 3: PAYMENT DETAILS</t>
  </si>
  <si>
    <t>Account Details:</t>
  </si>
  <si>
    <t>Account</t>
  </si>
  <si>
    <t>Work Order</t>
  </si>
  <si>
    <t>Subtotal Before</t>
  </si>
  <si>
    <t>GST</t>
  </si>
  <si>
    <t>Total</t>
  </si>
  <si>
    <t>GST &amp; PST</t>
  </si>
  <si>
    <t>Requisitioned by:</t>
  </si>
  <si>
    <t>Authorized by:</t>
  </si>
  <si>
    <t>Date:</t>
  </si>
  <si>
    <t>Grand Total</t>
  </si>
  <si>
    <t>Accounts Payable Department</t>
  </si>
  <si>
    <t>900 Fifth Street</t>
  </si>
  <si>
    <t>Nanaimo, BC V9R 5S5</t>
  </si>
  <si>
    <t>*</t>
  </si>
  <si>
    <t xml:space="preserve">Control Worksheet </t>
  </si>
  <si>
    <t>(NB any row with a '*' as the first character in column A is ignored)</t>
  </si>
  <si>
    <t>Parameter</t>
  </si>
  <si>
    <t>Value</t>
  </si>
  <si>
    <t>Description</t>
  </si>
  <si>
    <t>set</t>
  </si>
  <si>
    <t>client</t>
  </si>
  <si>
    <t>VU</t>
  </si>
  <si>
    <t>Client ID</t>
  </si>
  <si>
    <t>IR</t>
  </si>
  <si>
    <t>Registration</t>
  </si>
  <si>
    <t>voucher_type</t>
  </si>
  <si>
    <t>RI - Registration of AP Invoices</t>
  </si>
  <si>
    <t>RI</t>
  </si>
  <si>
    <t>interface</t>
  </si>
  <si>
    <t>PI</t>
  </si>
  <si>
    <t>variant_number</t>
  </si>
  <si>
    <t>Variant for GL07 Batch Input process (10 for posting / 16 for registration)</t>
  </si>
  <si>
    <t>Posting</t>
  </si>
  <si>
    <t>vouch_treat</t>
  </si>
  <si>
    <t>Allows different voucher numbers per transaction (1 will merge all transactions into one transaction #; 2 will allow different voucher numbers per transaction but agresso assigns the voucher no but agresso assigns the voucher no and 3 allow different voucher #'s per transactions and user dictaes what the voucher number will be)</t>
  </si>
  <si>
    <t>INVDATE</t>
  </si>
  <si>
    <t>EOMONTH</t>
  </si>
  <si>
    <t>PERIOD</t>
  </si>
  <si>
    <t>ACCOUNT</t>
  </si>
  <si>
    <t>WO</t>
  </si>
  <si>
    <t>ACT</t>
  </si>
  <si>
    <t>RESNO</t>
  </si>
  <si>
    <t>DESCRIPTION</t>
  </si>
  <si>
    <t>Amount</t>
  </si>
  <si>
    <t>INV#</t>
  </si>
  <si>
    <t>USE</t>
  </si>
  <si>
    <t>WHERE ,1 USE Y</t>
  </si>
  <si>
    <t>COLUMNS ,1</t>
  </si>
  <si>
    <t>update_columns GL07</t>
  </si>
  <si>
    <t>batch_id</t>
  </si>
  <si>
    <t>apar_id</t>
  </si>
  <si>
    <t>apar_type</t>
  </si>
  <si>
    <t>voucher_date</t>
  </si>
  <si>
    <t>trans_date</t>
  </si>
  <si>
    <t>period</t>
  </si>
  <si>
    <t>currency</t>
  </si>
  <si>
    <t>trans_type</t>
  </si>
  <si>
    <t>account</t>
  </si>
  <si>
    <t>tax_system</t>
  </si>
  <si>
    <t>cur_amount</t>
  </si>
  <si>
    <t>amount</t>
  </si>
  <si>
    <t>ext_inv_ref</t>
  </si>
  <si>
    <t>description</t>
  </si>
  <si>
    <t>dim_1</t>
  </si>
  <si>
    <t>dim_2</t>
  </si>
  <si>
    <t>dim_3</t>
  </si>
  <si>
    <t>dim_4</t>
  </si>
  <si>
    <t>dim_5</t>
  </si>
  <si>
    <t>dim_6</t>
  </si>
  <si>
    <t>dim_7</t>
  </si>
  <si>
    <t>voucher_no</t>
  </si>
  <si>
    <t>BATCH</t>
  </si>
  <si>
    <t>P - Supplier
R - Customer</t>
  </si>
  <si>
    <t>INVOICE DATE</t>
  </si>
  <si>
    <t>TRANS DATE</t>
  </si>
  <si>
    <t>CURRENCY</t>
  </si>
  <si>
    <t>TT</t>
  </si>
  <si>
    <t>(helper)</t>
  </si>
  <si>
    <t>TAX SYSTEM</t>
  </si>
  <si>
    <t>CURRENCY AMOUNT</t>
  </si>
  <si>
    <t>CAD AMOUNT</t>
  </si>
  <si>
    <t>INVOICE NUMBER</t>
  </si>
  <si>
    <t>COSTC</t>
  </si>
  <si>
    <t>FUND</t>
  </si>
  <si>
    <t>ACT-INTAKE</t>
  </si>
  <si>
    <t>WOTYPE</t>
  </si>
  <si>
    <t>TAXCCTGRP</t>
  </si>
  <si>
    <t>No of Transactions</t>
  </si>
  <si>
    <t>P</t>
  </si>
  <si>
    <t>CAD</t>
  </si>
  <si>
    <t>AP</t>
  </si>
  <si>
    <t>11000-1-1</t>
  </si>
  <si>
    <t>INSERTED DETAIL</t>
  </si>
  <si>
    <t>GL</t>
  </si>
  <si>
    <t>RG</t>
  </si>
  <si>
    <t>Detail,1</t>
  </si>
  <si>
    <t>query agr_getbrowser 'PB Expenses Periods'</t>
  </si>
  <si>
    <t>sort</t>
  </si>
  <si>
    <t>columns</t>
  </si>
  <si>
    <t>text date_from</t>
  </si>
  <si>
    <t>text date_to</t>
  </si>
  <si>
    <t>text acc_period</t>
  </si>
  <si>
    <t>text description</t>
  </si>
  <si>
    <t>text period</t>
  </si>
  <si>
    <t>text period_id</t>
  </si>
  <si>
    <t>text status</t>
  </si>
  <si>
    <t>Date From</t>
  </si>
  <si>
    <t>Date To</t>
  </si>
  <si>
    <t>Acc Period</t>
  </si>
  <si>
    <t>Period</t>
  </si>
  <si>
    <t>Period Id</t>
  </si>
  <si>
    <t>Status</t>
  </si>
  <si>
    <t xml:space="preserve">subtotal,outline </t>
  </si>
  <si>
    <t>201800 - Opening Balance</t>
  </si>
  <si>
    <t>N</t>
  </si>
  <si>
    <t>Apr 2017 (201801)</t>
  </si>
  <si>
    <t>C</t>
  </si>
  <si>
    <t>May 2017 (201802)</t>
  </si>
  <si>
    <t>Jun 2017 (201803)</t>
  </si>
  <si>
    <t>Jul 2017 (201804)</t>
  </si>
  <si>
    <t>Aug 2017 (201805)</t>
  </si>
  <si>
    <t>Sep 2017 (201806)</t>
  </si>
  <si>
    <t>Oct 2017 (201807)</t>
  </si>
  <si>
    <t>Nov 2017 (201808)</t>
  </si>
  <si>
    <t>Dec 2017 (201809)</t>
  </si>
  <si>
    <t>Jan 2018 (201810)</t>
  </si>
  <si>
    <t>Feb 2018 (201811)</t>
  </si>
  <si>
    <t>Mar 2018 (201812)</t>
  </si>
  <si>
    <t>201813 - Closing Balance</t>
  </si>
  <si>
    <t>201900 - Opening Balance</t>
  </si>
  <si>
    <t>Apr 2018 (201901)</t>
  </si>
  <si>
    <t>May 2018 (201902)</t>
  </si>
  <si>
    <t>Jun 2018 (201903)</t>
  </si>
  <si>
    <t>Jul 2018 (201904)</t>
  </si>
  <si>
    <t>Aug 2018 (201905)</t>
  </si>
  <si>
    <t>Sep 2018 (201906)</t>
  </si>
  <si>
    <t>Oct 2018 (201907)</t>
  </si>
  <si>
    <t>Nov 2018 (201908)</t>
  </si>
  <si>
    <t>Dec 2018 (201909)</t>
  </si>
  <si>
    <t>Jan 2019 (201910)</t>
  </si>
  <si>
    <t>Feb 2019 (201911)</t>
  </si>
  <si>
    <t>Mar 2019 (201912)</t>
  </si>
  <si>
    <t>201913 - Closing Balance</t>
  </si>
  <si>
    <t>202000 - Opening Balance</t>
  </si>
  <si>
    <t>Apr 2019 (202001)</t>
  </si>
  <si>
    <t>May 2019 (202002)</t>
  </si>
  <si>
    <t>Jun 2019 (202003)</t>
  </si>
  <si>
    <t>Jul 2019 (202004)</t>
  </si>
  <si>
    <t>Aug 2019 (202005)</t>
  </si>
  <si>
    <t>Sep 2019 (202006)</t>
  </si>
  <si>
    <t>Oct 2019 (202007)</t>
  </si>
  <si>
    <t>Nov 2019 (202008)</t>
  </si>
  <si>
    <t>Dec 2019 (202009)</t>
  </si>
  <si>
    <t>Jan 2020 (202010)</t>
  </si>
  <si>
    <t>Feb 2020 (202011)</t>
  </si>
  <si>
    <t>Mar 2020 (202012)</t>
  </si>
  <si>
    <t>202013 - Closing Balance</t>
  </si>
  <si>
    <t>202100 - Opening Balance</t>
  </si>
  <si>
    <t>Apr 2020 (202101)</t>
  </si>
  <si>
    <t>May 2020 (202102)</t>
  </si>
  <si>
    <t>Jun 2020 (202103)</t>
  </si>
  <si>
    <t>Jul 2020 (202104)</t>
  </si>
  <si>
    <t>Aug 2020 (202105)</t>
  </si>
  <si>
    <t>Sep 2020 (202106)</t>
  </si>
  <si>
    <t>Oct 2020 (202107)</t>
  </si>
  <si>
    <t>Nov 2020 (202108)</t>
  </si>
  <si>
    <t>Dec 2020 (202109)</t>
  </si>
  <si>
    <t>Jan 2021 (202110)</t>
  </si>
  <si>
    <t>Feb 2021 (202111)</t>
  </si>
  <si>
    <t>Mar 2021 (202112)</t>
  </si>
  <si>
    <t>202113 - Closing Balance</t>
  </si>
  <si>
    <t>202200 - Opening Balance</t>
  </si>
  <si>
    <t>Apr 2021 (202201)</t>
  </si>
  <si>
    <t>May 2021 (202202)</t>
  </si>
  <si>
    <t>Jun 2021 (202203)</t>
  </si>
  <si>
    <t>Jul 2021 (202204)</t>
  </si>
  <si>
    <t>Aug 2021 (202205)</t>
  </si>
  <si>
    <t>Sep 2021 (202206)</t>
  </si>
  <si>
    <t>Oct 2021 (202207)</t>
  </si>
  <si>
    <t>Nov 2021 (202208)</t>
  </si>
  <si>
    <t>Dec 2021 (202209)</t>
  </si>
  <si>
    <t>Jan 2022 (202210)</t>
  </si>
  <si>
    <t>Feb 2022 (202211)</t>
  </si>
  <si>
    <t>Mar 2022 (202212)</t>
  </si>
  <si>
    <t>202213 - Closing Balance</t>
  </si>
  <si>
    <t>202300 - Opening Balance</t>
  </si>
  <si>
    <t>Apr 2022 (202301)</t>
  </si>
  <si>
    <t>May 2022 (202302)</t>
  </si>
  <si>
    <t>Jun 2022 (202303)</t>
  </si>
  <si>
    <t>Jul 2022 (202304)</t>
  </si>
  <si>
    <t>Aug 2022 (202305)</t>
  </si>
  <si>
    <t>Sep 2022 (202306)</t>
  </si>
  <si>
    <t>Oct 2022 (202307)</t>
  </si>
  <si>
    <t>Nov 2022 (202308)</t>
  </si>
  <si>
    <t>Dec 2022 (202309)</t>
  </si>
  <si>
    <t>Jan 2023 (202310)</t>
  </si>
  <si>
    <t>Feb 2023 (202311)</t>
  </si>
  <si>
    <t>Mar 2023 (202312)</t>
  </si>
  <si>
    <t>202313 - Closing Balance</t>
  </si>
  <si>
    <t>201700 - Opening Balance</t>
  </si>
  <si>
    <t>Apr 2016 (201701)</t>
  </si>
  <si>
    <t>May 2016 (201702)</t>
  </si>
  <si>
    <t>Jun 2016 (201703)</t>
  </si>
  <si>
    <t>Jul 2016 (201704)</t>
  </si>
  <si>
    <t>Aug 2016 (201705)</t>
  </si>
  <si>
    <t>Sep 2016 (201706)</t>
  </si>
  <si>
    <t>Oct 2016 (201707)</t>
  </si>
  <si>
    <t>Nov 2016 (201708)</t>
  </si>
  <si>
    <t>Dec 2016 (201709)</t>
  </si>
  <si>
    <t>Jan 2017 (201710)</t>
  </si>
  <si>
    <t>Feb 2017 (201711)</t>
  </si>
  <si>
    <t>Mar 2017 (201712)</t>
  </si>
  <si>
    <t>201713 - Closing Balance</t>
  </si>
  <si>
    <t>201600 - Opening Balance</t>
  </si>
  <si>
    <t>Apr 2015 (201601)</t>
  </si>
  <si>
    <t>May 2015 (201602)</t>
  </si>
  <si>
    <t>Jun 2015 (201603)</t>
  </si>
  <si>
    <t>Jul 2015 (201604)</t>
  </si>
  <si>
    <t>Aug 2015 (201605)</t>
  </si>
  <si>
    <t>Sep 2015 (201606)</t>
  </si>
  <si>
    <t>Oct 2015 (201607)</t>
  </si>
  <si>
    <t>Nov 2015 (201608)</t>
  </si>
  <si>
    <t>Dec 2015 (201609)</t>
  </si>
  <si>
    <t>Jan 2016 (201610)</t>
  </si>
  <si>
    <t>Feb 2016 (201611)</t>
  </si>
  <si>
    <t>Mar 2016 (201612)</t>
  </si>
  <si>
    <t>201613 - Closing Balance</t>
  </si>
  <si>
    <t>201500 - Opening Balance</t>
  </si>
  <si>
    <t>Apr 2014 (201501)</t>
  </si>
  <si>
    <t>May 2014 (201502)</t>
  </si>
  <si>
    <t>Jun 2014 (201503)</t>
  </si>
  <si>
    <t>Jul 2014 (201504)</t>
  </si>
  <si>
    <t>Aug 2014 (201505)</t>
  </si>
  <si>
    <t>Sep 2014 (201506)</t>
  </si>
  <si>
    <t>Oct 2014 (201507)</t>
  </si>
  <si>
    <t>Nov 2014 (201508)</t>
  </si>
  <si>
    <t>Dec 2014 (201509)</t>
  </si>
  <si>
    <t>Jan 2015 (201510)</t>
  </si>
  <si>
    <t>Feb 2015 (201511)</t>
  </si>
  <si>
    <t>Mar 2015 (201512)</t>
  </si>
  <si>
    <t>201513 - Closing Balance</t>
  </si>
  <si>
    <t>Apr 2023 (202401)</t>
  </si>
  <si>
    <t>May 2023 (202402)</t>
  </si>
  <si>
    <t>Jun 2023 (202403)</t>
  </si>
  <si>
    <t>Jul 2023 (202404)</t>
  </si>
  <si>
    <t>Aug 2023 (202405)</t>
  </si>
  <si>
    <t>Sep 2023 (202406)</t>
  </si>
  <si>
    <t>Oct 2023 (202407)</t>
  </si>
  <si>
    <t>Nov 2023 (202408)</t>
  </si>
  <si>
    <t>Dec 2023 (202409)</t>
  </si>
  <si>
    <t>Jan 2024 (202410)</t>
  </si>
  <si>
    <t>Feb 2024 (202411)</t>
  </si>
  <si>
    <t>Mar 2024 (202412)</t>
  </si>
  <si>
    <t>202400 - Opening Balance</t>
  </si>
  <si>
    <t>202413 - closing Balance</t>
  </si>
  <si>
    <t>Apr 2024 (202501)</t>
  </si>
  <si>
    <t>May 2024 (202502)</t>
  </si>
  <si>
    <t>Jun 2024 (202503)</t>
  </si>
  <si>
    <t>Jul 2024 (202504)</t>
  </si>
  <si>
    <t>Aug 2024 (202505)</t>
  </si>
  <si>
    <t>Sep 2024 (202506)</t>
  </si>
  <si>
    <t>Oct 2024 (202507)</t>
  </si>
  <si>
    <t>Nov 2024 (202508)</t>
  </si>
  <si>
    <t>Dec 2024 (202509)</t>
  </si>
  <si>
    <t>Jan 2025 (202510)</t>
  </si>
  <si>
    <t>Feb 2025 (202511)</t>
  </si>
  <si>
    <t>Mar 2025 (202512)</t>
  </si>
  <si>
    <t>202500 - Opening Balance</t>
  </si>
  <si>
    <t>202513 - Closing balance</t>
  </si>
  <si>
    <t>Apr 2025 (202601)</t>
  </si>
  <si>
    <t>May 2025 (202602)</t>
  </si>
  <si>
    <t>Jun 2025 (202603)</t>
  </si>
  <si>
    <t>Jul 2025 (202604)</t>
  </si>
  <si>
    <t>Aug 2025 (202605)</t>
  </si>
  <si>
    <t>Sep 2025 (202606)</t>
  </si>
  <si>
    <t>Oct 2025 (202607)</t>
  </si>
  <si>
    <t>Nov 2025 (202608)</t>
  </si>
  <si>
    <t>Dec 2025 (202609)</t>
  </si>
  <si>
    <t>Jan 2026 (202610)</t>
  </si>
  <si>
    <t>Feb 2026 (202611)</t>
  </si>
  <si>
    <t>Mar 2026 (202612)</t>
  </si>
  <si>
    <t>INSERTED FOOTER</t>
  </si>
  <si>
    <t>detail</t>
  </si>
  <si>
    <t>footer</t>
  </si>
  <si>
    <t>USD</t>
  </si>
  <si>
    <t>FX Rate</t>
  </si>
  <si>
    <t>query agr_getbrowser 'Exchange rate history report_All'</t>
  </si>
  <si>
    <t>exch_rate</t>
  </si>
  <si>
    <t>date_from</t>
  </si>
  <si>
    <t>date_to</t>
  </si>
  <si>
    <t>last_update</t>
  </si>
  <si>
    <t>Cur</t>
  </si>
  <si>
    <t>Cad $ per</t>
  </si>
  <si>
    <t>Date from</t>
  </si>
  <si>
    <t>Date to</t>
  </si>
  <si>
    <t>Update Date</t>
  </si>
  <si>
    <t>AUD</t>
  </si>
  <si>
    <t>BRN</t>
  </si>
  <si>
    <t>CHF</t>
  </si>
  <si>
    <t>CNY</t>
  </si>
  <si>
    <t>EUR</t>
  </si>
  <si>
    <t>GBP</t>
  </si>
  <si>
    <t>HKD</t>
  </si>
  <si>
    <t>IDR</t>
  </si>
  <si>
    <t>INR</t>
  </si>
  <si>
    <t>JPY</t>
  </si>
  <si>
    <t>KRW</t>
  </si>
  <si>
    <t>MXP</t>
  </si>
  <si>
    <t>NOK</t>
  </si>
  <si>
    <t>NZD</t>
  </si>
  <si>
    <t>PES</t>
  </si>
  <si>
    <t>SAR</t>
  </si>
  <si>
    <t>SEK</t>
  </si>
  <si>
    <t>SUR</t>
  </si>
  <si>
    <t>TRL</t>
  </si>
  <si>
    <t>TWD</t>
  </si>
  <si>
    <t>ZAR</t>
  </si>
  <si>
    <t>Convert to CAD? Y/N</t>
  </si>
  <si>
    <t>Adjusted UBW</t>
  </si>
  <si>
    <t>Use</t>
  </si>
  <si>
    <t>Preliminary</t>
  </si>
  <si>
    <t>Calculated GST</t>
  </si>
  <si>
    <t>GST = Calc GST?</t>
  </si>
  <si>
    <t>SUPPID</t>
  </si>
  <si>
    <t>QUERY ,1 EXCEL CONVERSION TEMPLATE</t>
  </si>
  <si>
    <t>Adjusted UBW Amount</t>
  </si>
  <si>
    <t>Less: Tax Value Matrix Adjustments</t>
  </si>
  <si>
    <t>RECONCILIATION (for office use only)</t>
  </si>
  <si>
    <t>CURR</t>
  </si>
  <si>
    <t>AMOUNT</t>
  </si>
  <si>
    <r>
      <rPr>
        <b/>
        <sz val="11"/>
        <color theme="1"/>
        <rFont val="Calibri"/>
        <family val="2"/>
        <scheme val="minor"/>
      </rPr>
      <t xml:space="preserve">Supplier # </t>
    </r>
    <r>
      <rPr>
        <sz val="11"/>
        <color theme="1"/>
        <rFont val="Calibri"/>
        <family val="2"/>
        <scheme val="minor"/>
      </rPr>
      <t xml:space="preserve">
</t>
    </r>
    <r>
      <rPr>
        <i/>
        <sz val="11"/>
        <color theme="1"/>
        <rFont val="Calibri"/>
        <family val="2"/>
        <scheme val="minor"/>
      </rPr>
      <t>(if applicable)</t>
    </r>
  </si>
  <si>
    <r>
      <rPr>
        <b/>
        <sz val="11"/>
        <color theme="1"/>
        <rFont val="Calibri"/>
        <family val="2"/>
        <scheme val="minor"/>
      </rPr>
      <t xml:space="preserve">Student # </t>
    </r>
    <r>
      <rPr>
        <sz val="11"/>
        <color theme="1"/>
        <rFont val="Calibri"/>
        <family val="2"/>
        <scheme val="minor"/>
      </rPr>
      <t xml:space="preserve">
</t>
    </r>
    <r>
      <rPr>
        <i/>
        <sz val="11"/>
        <color theme="1"/>
        <rFont val="Calibri"/>
        <family val="2"/>
        <scheme val="minor"/>
      </rPr>
      <t>(if applicable)</t>
    </r>
  </si>
  <si>
    <r>
      <rPr>
        <b/>
        <sz val="11"/>
        <color theme="1"/>
        <rFont val="Calibri"/>
        <family val="2"/>
        <scheme val="minor"/>
      </rPr>
      <t>Cheque</t>
    </r>
    <r>
      <rPr>
        <sz val="11"/>
        <color theme="1"/>
        <rFont val="Calibri"/>
        <family val="2"/>
        <scheme val="minor"/>
      </rPr>
      <t xml:space="preserve"> (will be made payable to Payee Name listed in Section 1)</t>
    </r>
  </si>
  <si>
    <t>*Addresses are mandatory. Payment Requisitions without addresses will be returned to originator.</t>
  </si>
  <si>
    <t>Please attach all supporting documentation to this form. Receipts provided must be itemized receipts (credit card slips will not be accepted for reimbursement).</t>
  </si>
  <si>
    <t>GROUP,1 SUPPID</t>
  </si>
  <si>
    <t>Tax Analysis</t>
  </si>
  <si>
    <t>Tax Reporting Reconciliation</t>
  </si>
  <si>
    <t>WO Type</t>
  </si>
  <si>
    <t>Expense Amount</t>
  </si>
  <si>
    <t>Total Tax</t>
  </si>
  <si>
    <t>Total Expense</t>
  </si>
  <si>
    <t>Check</t>
  </si>
  <si>
    <t>Non-Rebateable</t>
  </si>
  <si>
    <t>query agr_getbrowser 'WO with WOTYPE'</t>
  </si>
  <si>
    <t>work order</t>
  </si>
  <si>
    <t>department</t>
  </si>
  <si>
    <t>status</t>
  </si>
  <si>
    <t>Work order</t>
  </si>
  <si>
    <t>Wotype</t>
  </si>
  <si>
    <t>Cost ctr</t>
  </si>
  <si>
    <t>S</t>
  </si>
  <si>
    <t>13600-2-1</t>
  </si>
  <si>
    <t>B</t>
  </si>
  <si>
    <t>LIB Library - Books and Periodicals (non-capital)</t>
  </si>
  <si>
    <t>53610-1-1</t>
  </si>
  <si>
    <t>11550-1-1</t>
  </si>
  <si>
    <t>11550-2-1</t>
  </si>
  <si>
    <t>11551-1-1</t>
  </si>
  <si>
    <t>11551-2-1</t>
  </si>
  <si>
    <t>11552-1-1</t>
  </si>
  <si>
    <t>11552-1-2</t>
  </si>
  <si>
    <t>11552-1-3</t>
  </si>
  <si>
    <t>11552-1-4</t>
  </si>
  <si>
    <t>11552-1-5</t>
  </si>
  <si>
    <t>11552-1-6</t>
  </si>
  <si>
    <t>11552-2-1</t>
  </si>
  <si>
    <t>11552-2-2</t>
  </si>
  <si>
    <t>11552-2-3</t>
  </si>
  <si>
    <t>11552-3-1</t>
  </si>
  <si>
    <t>11553-1-1</t>
  </si>
  <si>
    <t>11554-1-1</t>
  </si>
  <si>
    <t>11554-1-2</t>
  </si>
  <si>
    <t>11554-1-3</t>
  </si>
  <si>
    <t>12930-1-2</t>
  </si>
  <si>
    <t>TAT Hairdressing - Student Kits</t>
  </si>
  <si>
    <t>16432-3-4</t>
  </si>
  <si>
    <t>FSCD Milner Gardens</t>
  </si>
  <si>
    <t>21111-1-1</t>
  </si>
  <si>
    <t>21111-1-2</t>
  </si>
  <si>
    <t>21111-1-3</t>
  </si>
  <si>
    <t>21111-1-4</t>
  </si>
  <si>
    <t>22550-1-37</t>
  </si>
  <si>
    <t>IE EAFS - Vietnam EAFS - TRA VINH</t>
  </si>
  <si>
    <t>22740-3-1</t>
  </si>
  <si>
    <t>ST Forestry Woodlot - A117</t>
  </si>
  <si>
    <t>22965-1-1</t>
  </si>
  <si>
    <t>24405-1-1</t>
  </si>
  <si>
    <t>24405-1-2</t>
  </si>
  <si>
    <t>CC Facilities Rentals</t>
  </si>
  <si>
    <t>25001-1-10</t>
  </si>
  <si>
    <t>SRCA VIU Press</t>
  </si>
  <si>
    <t>46410-1-1</t>
  </si>
  <si>
    <t>46410-1-2</t>
  </si>
  <si>
    <t>46410-5-1</t>
  </si>
  <si>
    <t>46410-5-2</t>
  </si>
  <si>
    <t>46700-1-1</t>
  </si>
  <si>
    <t>ANC Ancillary Services</t>
  </si>
  <si>
    <t>46705-1-1</t>
  </si>
  <si>
    <t>ANC Other Ancillary Services - Regalia</t>
  </si>
  <si>
    <t>46710-1-1</t>
  </si>
  <si>
    <t>46710-2-1</t>
  </si>
  <si>
    <t>ANC Campus Store - Cowichan</t>
  </si>
  <si>
    <t>46710-3-1</t>
  </si>
  <si>
    <t>46710-4-1</t>
  </si>
  <si>
    <t>ANC Campus Store - Parksville</t>
  </si>
  <si>
    <t>46710-5-1</t>
  </si>
  <si>
    <t>ANC Campus Store - Book Buyback WEB</t>
  </si>
  <si>
    <t>46720-1-1</t>
  </si>
  <si>
    <t>ANC Conference &amp; Event Services - External Events</t>
  </si>
  <si>
    <t>46720-2-1</t>
  </si>
  <si>
    <t>ANC Conference &amp; Event Services - Vending</t>
  </si>
  <si>
    <t>46740-2-1</t>
  </si>
  <si>
    <t>ANC Food Services - Cafeteria</t>
  </si>
  <si>
    <t>46740-3-1</t>
  </si>
  <si>
    <t>ANC Food Services - Catering</t>
  </si>
  <si>
    <t>46740-4-1</t>
  </si>
  <si>
    <t>ANC Food Services - Student Food Sales</t>
  </si>
  <si>
    <t>46740-5-1</t>
  </si>
  <si>
    <t>ANC Food Services - StarBucks</t>
  </si>
  <si>
    <t>46780-1-1</t>
  </si>
  <si>
    <t>ANC Printshop</t>
  </si>
  <si>
    <t>E</t>
  </si>
  <si>
    <t>PRES President Office</t>
  </si>
  <si>
    <t>11010-1-1</t>
  </si>
  <si>
    <t>PRES President Initiatives</t>
  </si>
  <si>
    <t>11010-2-1</t>
  </si>
  <si>
    <t>PRES BCBC Internship program</t>
  </si>
  <si>
    <t>11010-3-1</t>
  </si>
  <si>
    <t>PRES Pre - Confederation Treaties</t>
  </si>
  <si>
    <t>11010-4-1</t>
  </si>
  <si>
    <t>PRES Social Innovation</t>
  </si>
  <si>
    <t>11010-5-1</t>
  </si>
  <si>
    <t>PRES Strategic Planning</t>
  </si>
  <si>
    <t>11015-1-1</t>
  </si>
  <si>
    <t>PRES Marketing and Communications</t>
  </si>
  <si>
    <t>11015-2-1</t>
  </si>
  <si>
    <t>PRES MarComm - Indigenous Speaker Series</t>
  </si>
  <si>
    <t>11020-1-1</t>
  </si>
  <si>
    <t>PRES Diversity, Equity and Human Rights Office</t>
  </si>
  <si>
    <t>11030-1-1</t>
  </si>
  <si>
    <t>11050-1-1</t>
  </si>
  <si>
    <t>PRES President Institutional - Contingency</t>
  </si>
  <si>
    <t>11050-2-1</t>
  </si>
  <si>
    <t>11100-1-1</t>
  </si>
  <si>
    <t>HR Human Resources Division</t>
  </si>
  <si>
    <t>11101-1-1</t>
  </si>
  <si>
    <t>HR Human Resources - Initiatives</t>
  </si>
  <si>
    <t>11101-1-2</t>
  </si>
  <si>
    <t>HR Human Resources - Initiatives - United Way Representative</t>
  </si>
  <si>
    <t>11101-2-1</t>
  </si>
  <si>
    <t>HR Pooled Positions</t>
  </si>
  <si>
    <t>11102-2-1</t>
  </si>
  <si>
    <t>HR Training &amp; PD - ADMIN</t>
  </si>
  <si>
    <t>11102-3-1</t>
  </si>
  <si>
    <t>11102-3-2</t>
  </si>
  <si>
    <t>11102-4-1</t>
  </si>
  <si>
    <t>11102-4-2</t>
  </si>
  <si>
    <t>11102-5-1</t>
  </si>
  <si>
    <t>11102-6-1</t>
  </si>
  <si>
    <t>11151-2-2</t>
  </si>
  <si>
    <t>HR Employee Wellbeing - Health - Accommodations</t>
  </si>
  <si>
    <t>11151-2-3</t>
  </si>
  <si>
    <t>HR Employee Wellbeing - Health - Employee Assistance Program</t>
  </si>
  <si>
    <t>11151-2-4</t>
  </si>
  <si>
    <t>HR Employee Wellbeing - Health - Medical Travel</t>
  </si>
  <si>
    <t>11151-3-1</t>
  </si>
  <si>
    <t>HR Employee Wellbeing - Wellness</t>
  </si>
  <si>
    <t>11155-3-2</t>
  </si>
  <si>
    <t>11155-4-2</t>
  </si>
  <si>
    <t>11155-5-2</t>
  </si>
  <si>
    <t>11155-5-3</t>
  </si>
  <si>
    <t>11160-1-1</t>
  </si>
  <si>
    <t>HR Recognition &amp; Retention</t>
  </si>
  <si>
    <t>11165-2-2</t>
  </si>
  <si>
    <t>HR Talent Acquisition - Employee Relocation Grant</t>
  </si>
  <si>
    <t>11165-2-3</t>
  </si>
  <si>
    <t>HR Talent Acquisition - Recruitment Gen. Services</t>
  </si>
  <si>
    <t>11165-2-4</t>
  </si>
  <si>
    <t>HR Talent Acquisition - Senior Administrator Recruiting</t>
  </si>
  <si>
    <t>11165-2-5</t>
  </si>
  <si>
    <t>11500-1-1</t>
  </si>
  <si>
    <t>11501-1-1</t>
  </si>
  <si>
    <t>11502-2-1</t>
  </si>
  <si>
    <t>11503-1-1</t>
  </si>
  <si>
    <t>11505-1-1</t>
  </si>
  <si>
    <t>11510-1-1</t>
  </si>
  <si>
    <t>11510-2-1</t>
  </si>
  <si>
    <t>11600-1-1</t>
  </si>
  <si>
    <t>USEC University Secretary</t>
  </si>
  <si>
    <t>11610-1-1</t>
  </si>
  <si>
    <t>USEC VIU Board</t>
  </si>
  <si>
    <t>11620-1-1</t>
  </si>
  <si>
    <t>USEC University Senate</t>
  </si>
  <si>
    <t>12000-1-1</t>
  </si>
  <si>
    <t>PVPA Office</t>
  </si>
  <si>
    <t>12000-1-2</t>
  </si>
  <si>
    <t>PVPA Professional Development</t>
  </si>
  <si>
    <t>12000-1-3</t>
  </si>
  <si>
    <t>PVPA Interim PVPA Professional Development</t>
  </si>
  <si>
    <t>12010-1-1</t>
  </si>
  <si>
    <t>12015-1-1</t>
  </si>
  <si>
    <t>12015-2-1</t>
  </si>
  <si>
    <t>12015-2-2</t>
  </si>
  <si>
    <t>12015-3-1</t>
  </si>
  <si>
    <t>12015-4-1</t>
  </si>
  <si>
    <t>12015-5-1</t>
  </si>
  <si>
    <t>12100-1-1</t>
  </si>
  <si>
    <t>ACP Faculty Dean's Office</t>
  </si>
  <si>
    <t>12105-1-1</t>
  </si>
  <si>
    <t>ACP ABE - Nanaimo</t>
  </si>
  <si>
    <t>12105-1-2</t>
  </si>
  <si>
    <t>ACP ABE - Aboriginal University Bridging</t>
  </si>
  <si>
    <t>12105-2-1</t>
  </si>
  <si>
    <t>ACP ABE - Cowichan</t>
  </si>
  <si>
    <t>12105-3-1</t>
  </si>
  <si>
    <t>ACP ABE - Parksville</t>
  </si>
  <si>
    <t>12105-4-1</t>
  </si>
  <si>
    <t>ACP ABE - Learning Centre</t>
  </si>
  <si>
    <t>12110-1-1</t>
  </si>
  <si>
    <t>12110-2-1</t>
  </si>
  <si>
    <t>12115-1-1</t>
  </si>
  <si>
    <t>ACP Foundations for Success</t>
  </si>
  <si>
    <t>12120-1-1</t>
  </si>
  <si>
    <t>ACP Volunteer Tutors - Nanaimo</t>
  </si>
  <si>
    <t>12120-2-1</t>
  </si>
  <si>
    <t>ACP Volunteer Tutors - Cowichan</t>
  </si>
  <si>
    <t>12120-3-1</t>
  </si>
  <si>
    <t>ACP Community Adult Literacy Programs</t>
  </si>
  <si>
    <t>12200-1-1</t>
  </si>
  <si>
    <t>AH Faculty Dean's Office</t>
  </si>
  <si>
    <t>12201-1-2</t>
  </si>
  <si>
    <t>AH Faculty Advising</t>
  </si>
  <si>
    <t>12201-2-1</t>
  </si>
  <si>
    <t>AH Faculty of Arts and Humanities - Initiatives - International Sections</t>
  </si>
  <si>
    <t>12201-3-1</t>
  </si>
  <si>
    <t>AH Faculty of Arts and Humanities - Initiatives - Directed Studies</t>
  </si>
  <si>
    <t>12205-1-1</t>
  </si>
  <si>
    <t>AH Art and Design - Graphic Design</t>
  </si>
  <si>
    <t>12210-1-1</t>
  </si>
  <si>
    <t>AH Art and Design - Interior Design</t>
  </si>
  <si>
    <t>12215-1-1</t>
  </si>
  <si>
    <t>AH Art and Design - Visual Art</t>
  </si>
  <si>
    <t>12215-1-2</t>
  </si>
  <si>
    <t>AH Art and Design - Art Technician</t>
  </si>
  <si>
    <t>12215-1-3</t>
  </si>
  <si>
    <t>AH Art and Design - View Gallery</t>
  </si>
  <si>
    <t>12220-1-1</t>
  </si>
  <si>
    <t>AH Creative Writing and Journalism</t>
  </si>
  <si>
    <t>12220-1-2</t>
  </si>
  <si>
    <t>AH Creative Writing and Journalism - Extra Sections</t>
  </si>
  <si>
    <t>12225-1-1</t>
  </si>
  <si>
    <t>AH English</t>
  </si>
  <si>
    <t>12225-1-2</t>
  </si>
  <si>
    <t>AH English - Extra Sections</t>
  </si>
  <si>
    <t>12230-1-1</t>
  </si>
  <si>
    <t>AH History</t>
  </si>
  <si>
    <t>12235-1-1</t>
  </si>
  <si>
    <t>AH Indigenous/Xwulmuxw Studies</t>
  </si>
  <si>
    <t>12240-1-1</t>
  </si>
  <si>
    <t>AH Media Studies</t>
  </si>
  <si>
    <t>12240-1-2</t>
  </si>
  <si>
    <t>AH Media Studies - Extra Sections</t>
  </si>
  <si>
    <t>12245-1-1</t>
  </si>
  <si>
    <t>AH Modern Languages Studies</t>
  </si>
  <si>
    <t>12245-2-1</t>
  </si>
  <si>
    <t>AH Asian Studies Credential</t>
  </si>
  <si>
    <t>12250-1-1</t>
  </si>
  <si>
    <t>AH Music</t>
  </si>
  <si>
    <t>12250-1-2</t>
  </si>
  <si>
    <t>AH Music - Private Instruction</t>
  </si>
  <si>
    <t>12255-1-1</t>
  </si>
  <si>
    <t>AH Studies in Women and Gender</t>
  </si>
  <si>
    <t>12260-1-1</t>
  </si>
  <si>
    <t>AH Theatre</t>
  </si>
  <si>
    <t>12300-1-1</t>
  </si>
  <si>
    <t>EDUC Faculty Dean's Office</t>
  </si>
  <si>
    <t>12301-1-1</t>
  </si>
  <si>
    <t>EDUC Faculty - Advising</t>
  </si>
  <si>
    <t>12301-1-2</t>
  </si>
  <si>
    <t>EDUC Faculty - Multi Media</t>
  </si>
  <si>
    <t>12301-3-1</t>
  </si>
  <si>
    <t>EDUC Faculty - Directed Studies</t>
  </si>
  <si>
    <t>12301-4-1</t>
  </si>
  <si>
    <t>EDUC Faculty - School Experience</t>
  </si>
  <si>
    <t>12310-1-1</t>
  </si>
  <si>
    <t>12315-1-1</t>
  </si>
  <si>
    <t>12320-1-1</t>
  </si>
  <si>
    <t>12400-1-1</t>
  </si>
  <si>
    <t>12400-2-1</t>
  </si>
  <si>
    <t>12401-2-1</t>
  </si>
  <si>
    <t>12401-3-1</t>
  </si>
  <si>
    <t>12401-4-1</t>
  </si>
  <si>
    <t>12405-1-1</t>
  </si>
  <si>
    <t>12405-2-1</t>
  </si>
  <si>
    <t>12410-1-1</t>
  </si>
  <si>
    <t>12412-1-1</t>
  </si>
  <si>
    <t>12415-1-1</t>
  </si>
  <si>
    <t>12420-1-1</t>
  </si>
  <si>
    <t>12425-1-1</t>
  </si>
  <si>
    <t>12435-1-1</t>
  </si>
  <si>
    <t>12440-1-1</t>
  </si>
  <si>
    <t>12445-1-1</t>
  </si>
  <si>
    <t>12450-1-1</t>
  </si>
  <si>
    <t>12455-1-1</t>
  </si>
  <si>
    <t>12600-1-1</t>
  </si>
  <si>
    <t>FOM Faculty Dean's Office</t>
  </si>
  <si>
    <t>12601-1-2</t>
  </si>
  <si>
    <t>FOM Advising</t>
  </si>
  <si>
    <t>12601-2-1</t>
  </si>
  <si>
    <t>FOM Faculty - International Sections</t>
  </si>
  <si>
    <t>12601-3-1</t>
  </si>
  <si>
    <t>FOM Faculty - Directed Studies</t>
  </si>
  <si>
    <t>12601-4-1</t>
  </si>
  <si>
    <t>FOM Faculty - Rec/Tourism Endowment</t>
  </si>
  <si>
    <t>12605-1-1</t>
  </si>
  <si>
    <t>FOM Accounting</t>
  </si>
  <si>
    <t>12610-1-1</t>
  </si>
  <si>
    <t>FOM Economics</t>
  </si>
  <si>
    <t>12615-1-1</t>
  </si>
  <si>
    <t>FOM Finance / QUME</t>
  </si>
  <si>
    <t>12620-1-1</t>
  </si>
  <si>
    <t>FOM Management / Law</t>
  </si>
  <si>
    <t>12620-1-2</t>
  </si>
  <si>
    <t>FOM Management / Law - Extra Sections</t>
  </si>
  <si>
    <t>12625-1-1</t>
  </si>
  <si>
    <t>FOM Marketing</t>
  </si>
  <si>
    <t>12630-1-1</t>
  </si>
  <si>
    <t>FOM Recreation and Tourism</t>
  </si>
  <si>
    <t>12635-1-1</t>
  </si>
  <si>
    <t>FOM Hospitality Management</t>
  </si>
  <si>
    <t>12635-2-1</t>
  </si>
  <si>
    <t>FOM Hospitality Management - Lab</t>
  </si>
  <si>
    <t>12635-3-1</t>
  </si>
  <si>
    <t>FOM Hospitality Management - Discovery Room Lab</t>
  </si>
  <si>
    <t>12635-4-1</t>
  </si>
  <si>
    <t>FOM Hospitality Management - Field Trips</t>
  </si>
  <si>
    <t>12700-1-1</t>
  </si>
  <si>
    <t>ST Faculty Dean's Office</t>
  </si>
  <si>
    <t>12700-2-1</t>
  </si>
  <si>
    <t>ST Faculty Administration</t>
  </si>
  <si>
    <t>12701-1-2</t>
  </si>
  <si>
    <t>ST Faculty Advising</t>
  </si>
  <si>
    <t>12701-1-3</t>
  </si>
  <si>
    <t>ST Animal Care</t>
  </si>
  <si>
    <t>12701-1-4</t>
  </si>
  <si>
    <t>ST Fumehood Hazardous Waste Disposal</t>
  </si>
  <si>
    <t>12701-1-5</t>
  </si>
  <si>
    <t>ST Bamfield - Fellowships</t>
  </si>
  <si>
    <t>12701-2-1</t>
  </si>
  <si>
    <t>ST Faculty - International Sections</t>
  </si>
  <si>
    <t>12701-3-1</t>
  </si>
  <si>
    <t>ST Faculty - Directed Studies</t>
  </si>
  <si>
    <t>12710-1-1</t>
  </si>
  <si>
    <t>ST Biology</t>
  </si>
  <si>
    <t>12715-1-1</t>
  </si>
  <si>
    <t>ST Chemistry</t>
  </si>
  <si>
    <t>12720-1-1</t>
  </si>
  <si>
    <t>ST Computer Science</t>
  </si>
  <si>
    <t>12725-1-1</t>
  </si>
  <si>
    <t>ST Earth Science / Geology</t>
  </si>
  <si>
    <t>12730-1-1</t>
  </si>
  <si>
    <t>ST Engineering</t>
  </si>
  <si>
    <t>12735-1-1</t>
  </si>
  <si>
    <t>ST Fisheries and Aquaculture</t>
  </si>
  <si>
    <t>12740-1-1</t>
  </si>
  <si>
    <t>ST Forestry</t>
  </si>
  <si>
    <t>12745-1-1</t>
  </si>
  <si>
    <t>ST Mathematics</t>
  </si>
  <si>
    <t>12745-2-1</t>
  </si>
  <si>
    <t>ST Math Centre</t>
  </si>
  <si>
    <t>12750-1-1</t>
  </si>
  <si>
    <t>ST Physics</t>
  </si>
  <si>
    <t>12755-1-1</t>
  </si>
  <si>
    <t>ST Resource Management and Protection</t>
  </si>
  <si>
    <t>12800-1-1</t>
  </si>
  <si>
    <t>SS Faculty Dean's Office</t>
  </si>
  <si>
    <t>12801-1-2</t>
  </si>
  <si>
    <t>SS Faculty - Advising</t>
  </si>
  <si>
    <t>12801-1-3</t>
  </si>
  <si>
    <t>SS Building 355 Support</t>
  </si>
  <si>
    <t>12801-1-4</t>
  </si>
  <si>
    <t>SS Recruitment and Retention</t>
  </si>
  <si>
    <t>12801-2-1</t>
  </si>
  <si>
    <t>SS Faculty - International Sections</t>
  </si>
  <si>
    <t>12801-3-1</t>
  </si>
  <si>
    <t>SS Faculty - Directed Studies</t>
  </si>
  <si>
    <t>12801-4-1</t>
  </si>
  <si>
    <t>SS Community Based Applied Interdisciplinary Research</t>
  </si>
  <si>
    <t>12805-1-1</t>
  </si>
  <si>
    <t>SS Anthropology</t>
  </si>
  <si>
    <t>12810-1-1</t>
  </si>
  <si>
    <t>SS Criminology</t>
  </si>
  <si>
    <t>12815-1-1</t>
  </si>
  <si>
    <t>12820-1-1</t>
  </si>
  <si>
    <t>SS Interdisciplinary Studies</t>
  </si>
  <si>
    <t>12825-1-1</t>
  </si>
  <si>
    <t>SS Liberal Studies</t>
  </si>
  <si>
    <t>12830-1-1</t>
  </si>
  <si>
    <t>SS Philosophy </t>
  </si>
  <si>
    <t>12835-1-1</t>
  </si>
  <si>
    <t>SS Political Studies</t>
  </si>
  <si>
    <t>12840-1-1</t>
  </si>
  <si>
    <t>SS Psychology</t>
  </si>
  <si>
    <t>12845-1-1</t>
  </si>
  <si>
    <t>SS Sociology </t>
  </si>
  <si>
    <t>12900-1-1</t>
  </si>
  <si>
    <t>TAT Faculty Dean's Office</t>
  </si>
  <si>
    <t>12900-2-1</t>
  </si>
  <si>
    <t>TAT Enrolment Services and Operations</t>
  </si>
  <si>
    <t>12901-1-2</t>
  </si>
  <si>
    <t>TAT Faculty Holding Account</t>
  </si>
  <si>
    <t>12905-1-1</t>
  </si>
  <si>
    <t>12910-1-1</t>
  </si>
  <si>
    <t>TAT Automotive Service Technician</t>
  </si>
  <si>
    <t>12910-2-1</t>
  </si>
  <si>
    <t>12915-1-1</t>
  </si>
  <si>
    <t>TAT Carpentry</t>
  </si>
  <si>
    <t>12915-2-1</t>
  </si>
  <si>
    <t>TAT Carpentry - Cowichan</t>
  </si>
  <si>
    <t>12915-3-1</t>
  </si>
  <si>
    <t>12920-1-1</t>
  </si>
  <si>
    <t>TAT Culinary Arts</t>
  </si>
  <si>
    <t>12920-1-2</t>
  </si>
  <si>
    <t>TAT Culinary Arts - Nanaimo - Competitions &amp; Field Trips</t>
  </si>
  <si>
    <t>12920-2-1</t>
  </si>
  <si>
    <t>TAT Culinary Arts - Cowichan</t>
  </si>
  <si>
    <t>12920-3-1</t>
  </si>
  <si>
    <t>12925-1-1</t>
  </si>
  <si>
    <t>TAT Electrician</t>
  </si>
  <si>
    <t>12930-1-1</t>
  </si>
  <si>
    <t>TAT Hairdressing</t>
  </si>
  <si>
    <t>12940-1-1</t>
  </si>
  <si>
    <t>TAT Heavy Mechanical Trades</t>
  </si>
  <si>
    <t>12945-1-1</t>
  </si>
  <si>
    <t>TAT Horticultural Technician</t>
  </si>
  <si>
    <t>12950-1-1</t>
  </si>
  <si>
    <t>TAT Information Technology and Applied Systems</t>
  </si>
  <si>
    <t>12955-1-1</t>
  </si>
  <si>
    <t>TAT Motorcycle and Marine Technician</t>
  </si>
  <si>
    <t>12960-1-1</t>
  </si>
  <si>
    <t>TAT Power Engineering</t>
  </si>
  <si>
    <t>12970-1-1</t>
  </si>
  <si>
    <t>TAT Refrigeration Mechanic</t>
  </si>
  <si>
    <t>12972-1-1</t>
  </si>
  <si>
    <t>TAT Trades Discovery - Nanaimo</t>
  </si>
  <si>
    <t>12972-2-1</t>
  </si>
  <si>
    <t>TAT Trades Discovery - Cowichan</t>
  </si>
  <si>
    <t>12975-1-1</t>
  </si>
  <si>
    <t>TAT Welding</t>
  </si>
  <si>
    <t>12975-2-1</t>
  </si>
  <si>
    <t>12975-3-1</t>
  </si>
  <si>
    <t>13500-1-1</t>
  </si>
  <si>
    <t>13501-1-1</t>
  </si>
  <si>
    <t>13505-1-1</t>
  </si>
  <si>
    <t>13600-1-1</t>
  </si>
  <si>
    <t>LIB Library - Department</t>
  </si>
  <si>
    <t>13600-2-2</t>
  </si>
  <si>
    <t>LIB Library - Non-Recurring licensing</t>
  </si>
  <si>
    <t>13600-2-3</t>
  </si>
  <si>
    <t>LIB Library - Photo ID</t>
  </si>
  <si>
    <t>13600-2-4</t>
  </si>
  <si>
    <t>LIB Library - Special Collections</t>
  </si>
  <si>
    <t>13610-1-1</t>
  </si>
  <si>
    <t>LIB Library SSF - Digital Access</t>
  </si>
  <si>
    <t>13700-1-1</t>
  </si>
  <si>
    <t>REG Registration</t>
  </si>
  <si>
    <t>13705-1-1</t>
  </si>
  <si>
    <t>REG Convocation</t>
  </si>
  <si>
    <t>13750-1-1</t>
  </si>
  <si>
    <t>14000-1-1</t>
  </si>
  <si>
    <t>14000-1-2</t>
  </si>
  <si>
    <t>14010-1-1</t>
  </si>
  <si>
    <t>14010-2-1</t>
  </si>
  <si>
    <t>14010-3-1</t>
  </si>
  <si>
    <t>14100-1-1</t>
  </si>
  <si>
    <t>14200-1-1</t>
  </si>
  <si>
    <t>14205-1-1</t>
  </si>
  <si>
    <t>14405-1-1</t>
  </si>
  <si>
    <t>CC Campus Administration</t>
  </si>
  <si>
    <t>14405-2-1</t>
  </si>
  <si>
    <t>CC Campus Initiatives</t>
  </si>
  <si>
    <t>14408-1-1</t>
  </si>
  <si>
    <t>CC Student Services</t>
  </si>
  <si>
    <t>14408-1-2</t>
  </si>
  <si>
    <t>CC Student Programs</t>
  </si>
  <si>
    <t>14408-1-3</t>
  </si>
  <si>
    <t>CC Student Assessment</t>
  </si>
  <si>
    <t>14410-2-1</t>
  </si>
  <si>
    <t>CC Strategic Enrolment Management Committee</t>
  </si>
  <si>
    <t>14420-1-1</t>
  </si>
  <si>
    <t>CC Registration and Admissions</t>
  </si>
  <si>
    <t>14430-1-1</t>
  </si>
  <si>
    <t>CC Instructional Support</t>
  </si>
  <si>
    <t>14430-1-2</t>
  </si>
  <si>
    <t>CC Instructional Support - CYC</t>
  </si>
  <si>
    <t>14430-2-1</t>
  </si>
  <si>
    <t>CC Indigenous Science</t>
  </si>
  <si>
    <t>14435-1-1</t>
  </si>
  <si>
    <t>CC UP - Arts &amp; Humanities</t>
  </si>
  <si>
    <t>14435-2-1</t>
  </si>
  <si>
    <t>CC UP - Education</t>
  </si>
  <si>
    <t>14435-3-1</t>
  </si>
  <si>
    <t>CC UP - Health and Human Services</t>
  </si>
  <si>
    <t>14435-4-1</t>
  </si>
  <si>
    <t>CC UP - Management</t>
  </si>
  <si>
    <t>14435-5-1</t>
  </si>
  <si>
    <t>CC UP - Science and Technology</t>
  </si>
  <si>
    <t>14435-6-1</t>
  </si>
  <si>
    <t>CC UP - Social Sciences</t>
  </si>
  <si>
    <t>14600-1-1</t>
  </si>
  <si>
    <t>14605-1-1</t>
  </si>
  <si>
    <t>14608-1-1</t>
  </si>
  <si>
    <t>14608-1-2</t>
  </si>
  <si>
    <t>14608-1-3</t>
  </si>
  <si>
    <t>14630-1-1</t>
  </si>
  <si>
    <t>14630-1-2</t>
  </si>
  <si>
    <t>14630-2-1</t>
  </si>
  <si>
    <t>14630-3-1</t>
  </si>
  <si>
    <t>14630-4-1</t>
  </si>
  <si>
    <t>14635-1-1</t>
  </si>
  <si>
    <t>15000-1-1</t>
  </si>
  <si>
    <t>SRCA Research Office</t>
  </si>
  <si>
    <t>15000-1-2</t>
  </si>
  <si>
    <t>SRCA AVP Professional Development</t>
  </si>
  <si>
    <t>15001-1-1</t>
  </si>
  <si>
    <t>SRCA SSF Funds - Experiential Learning</t>
  </si>
  <si>
    <t>15005-1-1</t>
  </si>
  <si>
    <t>SRCA Animal Care</t>
  </si>
  <si>
    <t>15005-2-1</t>
  </si>
  <si>
    <t>SRCA Research Ethics Board</t>
  </si>
  <si>
    <t>15005-3-1</t>
  </si>
  <si>
    <t>SRCA Biosafety</t>
  </si>
  <si>
    <t>15020-1-1</t>
  </si>
  <si>
    <t>SRCA Scholarly Research</t>
  </si>
  <si>
    <t>15020-2-1</t>
  </si>
  <si>
    <t>SRCA Student Conferences</t>
  </si>
  <si>
    <t>15020-3-1</t>
  </si>
  <si>
    <t>SRCA Travel and Conferences</t>
  </si>
  <si>
    <t>15025-1-1</t>
  </si>
  <si>
    <t>SRCA VIURAC Research Fund</t>
  </si>
  <si>
    <t>15500-1-1</t>
  </si>
  <si>
    <t>SA Student Affairs Division</t>
  </si>
  <si>
    <t>15501-2-1</t>
  </si>
  <si>
    <t>SA Prior Learning Assessment</t>
  </si>
  <si>
    <t>15516-1-1</t>
  </si>
  <si>
    <t>SA Assessment and Invigilation</t>
  </si>
  <si>
    <t>15516-1-2</t>
  </si>
  <si>
    <t>15517-1-1</t>
  </si>
  <si>
    <t>SA Student Services Counselling</t>
  </si>
  <si>
    <t>15518-1-1</t>
  </si>
  <si>
    <t>15518-1-2</t>
  </si>
  <si>
    <t>15518-1-3</t>
  </si>
  <si>
    <t>15518-1-4</t>
  </si>
  <si>
    <t>15518-1-5</t>
  </si>
  <si>
    <t>SA Learning Disability Assessment</t>
  </si>
  <si>
    <t>15519-1-1</t>
  </si>
  <si>
    <t>SA Financial Aid</t>
  </si>
  <si>
    <t>15519-2-1</t>
  </si>
  <si>
    <t>SA Foundation Matching</t>
  </si>
  <si>
    <t>15519-2-2</t>
  </si>
  <si>
    <t>SA Scholarships</t>
  </si>
  <si>
    <t>15519-2-3</t>
  </si>
  <si>
    <t>SA Executive Scholarships</t>
  </si>
  <si>
    <t>15519-2-4</t>
  </si>
  <si>
    <t>SA Tuition Bursaries</t>
  </si>
  <si>
    <t>15520-1-1</t>
  </si>
  <si>
    <t>SA Health and Wellness Centre</t>
  </si>
  <si>
    <t>15520-2-1</t>
  </si>
  <si>
    <t>SA SSF Funds (HW) - Health and Wellness</t>
  </si>
  <si>
    <t>15522-1-1</t>
  </si>
  <si>
    <t>SA Student Conduct - Administration</t>
  </si>
  <si>
    <t>15550-2-1</t>
  </si>
  <si>
    <t>SA SSF Funds (EL) - Co-Curricular Engagement and Learning</t>
  </si>
  <si>
    <t>15555-1-1</t>
  </si>
  <si>
    <t>SA Centre for Experiential Learning</t>
  </si>
  <si>
    <t>15555-2-1</t>
  </si>
  <si>
    <t>SA New Student Orientation</t>
  </si>
  <si>
    <t>15556-1-1</t>
  </si>
  <si>
    <t>SA Co-Op Programs - Computer Science</t>
  </si>
  <si>
    <t>15556-2-1</t>
  </si>
  <si>
    <t>SA Co-Op Programs - Culinary Arts</t>
  </si>
  <si>
    <t>15556-3-1</t>
  </si>
  <si>
    <t>SA Co-Op Programs - Engineering</t>
  </si>
  <si>
    <t>15556-4-1</t>
  </si>
  <si>
    <t>SA Co-Op Programs - Hospitality</t>
  </si>
  <si>
    <t>15556-5-1</t>
  </si>
  <si>
    <t>SA Co-Op Programs - Rec and Tourism</t>
  </si>
  <si>
    <t>15557-1-1</t>
  </si>
  <si>
    <t>SA Internships - Creative Writing</t>
  </si>
  <si>
    <t>15557-2-1</t>
  </si>
  <si>
    <t>SA Internships - Criminology</t>
  </si>
  <si>
    <t>15557-3-1</t>
  </si>
  <si>
    <t>SA Internships - Education</t>
  </si>
  <si>
    <t>15557-4-1</t>
  </si>
  <si>
    <t>SA Internships  - Graphic Design</t>
  </si>
  <si>
    <t>15557-5-1</t>
  </si>
  <si>
    <t>SA Internships - Interior Design</t>
  </si>
  <si>
    <t>15557-6-1</t>
  </si>
  <si>
    <t>SA Internships - Philosophy</t>
  </si>
  <si>
    <t>15557-7-1</t>
  </si>
  <si>
    <t>15558-1-1</t>
  </si>
  <si>
    <t>SA On Campus Employment - Work Op</t>
  </si>
  <si>
    <t>15558-1-2</t>
  </si>
  <si>
    <t>SA On Campus employment - Student Summer employment</t>
  </si>
  <si>
    <t>15580-1-1</t>
  </si>
  <si>
    <t>SA Athletics and Recreation Department</t>
  </si>
  <si>
    <t>15581-1-1</t>
  </si>
  <si>
    <t>SA Athletics and Recreation Fundraising</t>
  </si>
  <si>
    <t>15581-2-1</t>
  </si>
  <si>
    <t>SA National Travel Pool</t>
  </si>
  <si>
    <t>15581-3-1</t>
  </si>
  <si>
    <t>SA Sports Development Centre</t>
  </si>
  <si>
    <t>15585-1-1</t>
  </si>
  <si>
    <t>SA Gym Management</t>
  </si>
  <si>
    <t>15586-1-1</t>
  </si>
  <si>
    <t>15587-1-1</t>
  </si>
  <si>
    <t>SA Outdoor Recreation</t>
  </si>
  <si>
    <t>15587-2-1</t>
  </si>
  <si>
    <t>SA Outdoor Recreation - Development</t>
  </si>
  <si>
    <t>15588-1-1</t>
  </si>
  <si>
    <t>15588-2-1</t>
  </si>
  <si>
    <t>SA Men's Basketball</t>
  </si>
  <si>
    <t>15588-2-2</t>
  </si>
  <si>
    <t>SA Women's Basketball</t>
  </si>
  <si>
    <t>15588-3-1</t>
  </si>
  <si>
    <t>SA Men's Soccer</t>
  </si>
  <si>
    <t>15588-3-2</t>
  </si>
  <si>
    <t>SA Women's Soccer</t>
  </si>
  <si>
    <t>15588-4-1</t>
  </si>
  <si>
    <t>SA Men's Volleyball</t>
  </si>
  <si>
    <t>15588-4-2</t>
  </si>
  <si>
    <t>SA Women's Volleyball</t>
  </si>
  <si>
    <t>15588-5-1</t>
  </si>
  <si>
    <t>SA Athletics - Club Badminton</t>
  </si>
  <si>
    <t>15588-5-3</t>
  </si>
  <si>
    <t>SA Athletics - Club Golf</t>
  </si>
  <si>
    <t>16000-1-1</t>
  </si>
  <si>
    <t>CFOVPA Office</t>
  </si>
  <si>
    <t>16000-1-2</t>
  </si>
  <si>
    <t>CFOVPA Professional Development</t>
  </si>
  <si>
    <t>16030-1-1</t>
  </si>
  <si>
    <t>16030-2-1</t>
  </si>
  <si>
    <t>CFOVPA ASA - COVID 19 Expenditures</t>
  </si>
  <si>
    <t>16100-1-1</t>
  </si>
  <si>
    <t>IT Information Technology Division</t>
  </si>
  <si>
    <t>16110-3-1</t>
  </si>
  <si>
    <t>IT Operations - SSF Funds - Access to Technology</t>
  </si>
  <si>
    <t>16120-1-1</t>
  </si>
  <si>
    <t>IT Client Services Department</t>
  </si>
  <si>
    <t>16130-1-1</t>
  </si>
  <si>
    <t>IT Infrastructure Department</t>
  </si>
  <si>
    <t>16130-2-1</t>
  </si>
  <si>
    <t>IT Infrastructure - Institutional</t>
  </si>
  <si>
    <t>16130-2-2</t>
  </si>
  <si>
    <t>IT Infrastructure - Phone Service</t>
  </si>
  <si>
    <t>16140-1-1</t>
  </si>
  <si>
    <t>16140-2-2</t>
  </si>
  <si>
    <t>16150-1-1</t>
  </si>
  <si>
    <t>IT Web Management Department</t>
  </si>
  <si>
    <t>16160-1-1</t>
  </si>
  <si>
    <t>IT Security Department</t>
  </si>
  <si>
    <t>16180-1-1</t>
  </si>
  <si>
    <t>IT Enterprise Systems Department</t>
  </si>
  <si>
    <t>16180-2-2</t>
  </si>
  <si>
    <t>IT ES Institutional - TLASR Project</t>
  </si>
  <si>
    <t>16400-1-1</t>
  </si>
  <si>
    <t>16430-1-1</t>
  </si>
  <si>
    <t>16432-1-1</t>
  </si>
  <si>
    <t>FSCD Recoveries - Physical Plant</t>
  </si>
  <si>
    <t>16432-1-2</t>
  </si>
  <si>
    <t>FSCD Recoveries - Project costs</t>
  </si>
  <si>
    <t>16432-2-2</t>
  </si>
  <si>
    <t>16432-3-1</t>
  </si>
  <si>
    <t>FSCD HHS Portables</t>
  </si>
  <si>
    <t>16435-1-1</t>
  </si>
  <si>
    <t>16435-2-1</t>
  </si>
  <si>
    <t>16435-3-1</t>
  </si>
  <si>
    <t>FSCD SSF Funds UAC - Health and Wellness</t>
  </si>
  <si>
    <t>16435-4-1</t>
  </si>
  <si>
    <t>16440-1-1</t>
  </si>
  <si>
    <t>16440-2-1</t>
  </si>
  <si>
    <t>16440-3-1</t>
  </si>
  <si>
    <t>16442-1-1</t>
  </si>
  <si>
    <t>16442-1-2</t>
  </si>
  <si>
    <t>16445-1-1</t>
  </si>
  <si>
    <t>16445-2-1</t>
  </si>
  <si>
    <t>16445-3-1</t>
  </si>
  <si>
    <t>16445-4-1</t>
  </si>
  <si>
    <t>16445-5-1</t>
  </si>
  <si>
    <t>16445-6-1</t>
  </si>
  <si>
    <t>FSCD Facilities Maintenance - Parksville</t>
  </si>
  <si>
    <t>16445-7-1</t>
  </si>
  <si>
    <t>16448-1-1</t>
  </si>
  <si>
    <t>16448-2-1</t>
  </si>
  <si>
    <t>16448-3-1</t>
  </si>
  <si>
    <t>16448-4-1</t>
  </si>
  <si>
    <t>16448-5-1</t>
  </si>
  <si>
    <t>16450-1-1</t>
  </si>
  <si>
    <t>16452-1-1</t>
  </si>
  <si>
    <t>16452-2-1</t>
  </si>
  <si>
    <t>16452-3-1</t>
  </si>
  <si>
    <t>16452-4-1</t>
  </si>
  <si>
    <t>16452-5-1</t>
  </si>
  <si>
    <t>16452-5-2</t>
  </si>
  <si>
    <t>16452-6-1</t>
  </si>
  <si>
    <t>16455-1-1</t>
  </si>
  <si>
    <t>FSCD Audio Visual Systems</t>
  </si>
  <si>
    <t>17000-1-1</t>
  </si>
  <si>
    <t>17010-1-1</t>
  </si>
  <si>
    <t>FIN Accounting Services - Director's Office</t>
  </si>
  <si>
    <t>17015-1-1</t>
  </si>
  <si>
    <t>FIN Accounting Services Department</t>
  </si>
  <si>
    <t>17020-1-1</t>
  </si>
  <si>
    <t>FIN Accounts Payable</t>
  </si>
  <si>
    <t>17030-1-1</t>
  </si>
  <si>
    <t>FIN Procurement and Contract Services</t>
  </si>
  <si>
    <t>17030-2-1</t>
  </si>
  <si>
    <t>17030-2-2</t>
  </si>
  <si>
    <t>FIN Procurement Inst - Open PO Clearing</t>
  </si>
  <si>
    <t>17040-1-1</t>
  </si>
  <si>
    <t>FIN Treasury &amp; Collections</t>
  </si>
  <si>
    <t>17040-2-1</t>
  </si>
  <si>
    <t>17050-1-1</t>
  </si>
  <si>
    <t>17060-1-1</t>
  </si>
  <si>
    <t>FIN Budgets &amp; Financial Planning</t>
  </si>
  <si>
    <t>17070-1-1</t>
  </si>
  <si>
    <t>17080-1-1</t>
  </si>
  <si>
    <t>FIN Risk Management</t>
  </si>
  <si>
    <t>17081-1-1</t>
  </si>
  <si>
    <t>FIN Health &amp; Safety</t>
  </si>
  <si>
    <t>17500-1-1</t>
  </si>
  <si>
    <t>ERM Enterprise Risk Management Office</t>
  </si>
  <si>
    <t>17500-2-1</t>
  </si>
  <si>
    <t>ERM Emergency Management and Business Continuity</t>
  </si>
  <si>
    <t>17550-1-1</t>
  </si>
  <si>
    <t>ERM Health and Safety</t>
  </si>
  <si>
    <t>19100-1-1</t>
  </si>
  <si>
    <t>INST Institutional Revenue - Grants</t>
  </si>
  <si>
    <t>19105-1-1</t>
  </si>
  <si>
    <t>19110-1-1</t>
  </si>
  <si>
    <t>INST Institutional Revenue - Student Fees</t>
  </si>
  <si>
    <t>19115-1-1</t>
  </si>
  <si>
    <t>19115-1-2</t>
  </si>
  <si>
    <t>19115-2-1</t>
  </si>
  <si>
    <t>INST Institutional Employee Awards</t>
  </si>
  <si>
    <t>19120-1-2</t>
  </si>
  <si>
    <t>19120-1-3</t>
  </si>
  <si>
    <t>19120-1-4</t>
  </si>
  <si>
    <t>19125-1-1</t>
  </si>
  <si>
    <t>19125-1-3</t>
  </si>
  <si>
    <t>21151-1-1</t>
  </si>
  <si>
    <t>22110-1-1</t>
  </si>
  <si>
    <t>22110-2-1</t>
  </si>
  <si>
    <t>22201-1-1</t>
  </si>
  <si>
    <t>AH Faculty of Arts and Humanities - Faculty Holding</t>
  </si>
  <si>
    <t>22201-2-1</t>
  </si>
  <si>
    <t>AH Faculty of Arts and Humanities - Gustafson - Poetry Trust</t>
  </si>
  <si>
    <t>22201-2-2</t>
  </si>
  <si>
    <t>AH Faculty of Arts and Humanities - Gustafson - Chapbook Series</t>
  </si>
  <si>
    <t>22201-3-1</t>
  </si>
  <si>
    <t>AH Faculty of Arts and Humanities - Other - Meta Lab</t>
  </si>
  <si>
    <t>22201-3-2</t>
  </si>
  <si>
    <t>AH Faculty of Arts and Humanities - Other - Colloquium Series</t>
  </si>
  <si>
    <t>22205-1-1</t>
  </si>
  <si>
    <t>AH Art and Design - Graphic Design - Other - Student Art Sales</t>
  </si>
  <si>
    <t>22205-1-2</t>
  </si>
  <si>
    <t>AH Art and Design - Graphic Design - Other - Visiting Artists Series</t>
  </si>
  <si>
    <t>22205-1-3</t>
  </si>
  <si>
    <t>AH Art and Design - Graphic Design - Other - ARTG 480 FINAL exhibit</t>
  </si>
  <si>
    <t>22215-1-3</t>
  </si>
  <si>
    <t>AH Art and Design - Visual Art - Other - Progressions</t>
  </si>
  <si>
    <t>22220-1-1</t>
  </si>
  <si>
    <t>AH Creative Writing and Journalism - Portal Magazine</t>
  </si>
  <si>
    <t>22225-1-1</t>
  </si>
  <si>
    <t>AH English - Other - Dual Credit</t>
  </si>
  <si>
    <t>22230-1-1</t>
  </si>
  <si>
    <t>AH History - Other - Canadian Letters, Images</t>
  </si>
  <si>
    <t>22240-1-1</t>
  </si>
  <si>
    <t>AH Media Studies - Other - MRL Business Activity</t>
  </si>
  <si>
    <t>22250-1-1</t>
  </si>
  <si>
    <t>AH Music - Other - Master Series</t>
  </si>
  <si>
    <t>22301-1-1</t>
  </si>
  <si>
    <t>EDUC General Research - Davidson</t>
  </si>
  <si>
    <t>22310-1-1</t>
  </si>
  <si>
    <t>EDUC Education  - Conferences</t>
  </si>
  <si>
    <t>22320-1-1</t>
  </si>
  <si>
    <t>EDUC Kinesiology - Development</t>
  </si>
  <si>
    <t>22320-1-2</t>
  </si>
  <si>
    <t>EDUC Kinesiology - NPPE Conference</t>
  </si>
  <si>
    <t>22350-1-1</t>
  </si>
  <si>
    <t>EDUC Graduate Diploma - Online Teaching and Learning</t>
  </si>
  <si>
    <t>22355-1-1</t>
  </si>
  <si>
    <t>22360-1-1</t>
  </si>
  <si>
    <t>22365-1-1</t>
  </si>
  <si>
    <t>22401-1-1</t>
  </si>
  <si>
    <t>22401-2-1</t>
  </si>
  <si>
    <t>22401-3-1</t>
  </si>
  <si>
    <t>22401-4-1</t>
  </si>
  <si>
    <t>22401-5-1</t>
  </si>
  <si>
    <t>22401-5-2</t>
  </si>
  <si>
    <t>22401-6-1</t>
  </si>
  <si>
    <t>22415-1-1</t>
  </si>
  <si>
    <t>22420-1-1</t>
  </si>
  <si>
    <t>22420-2-1</t>
  </si>
  <si>
    <t>22420-3-1</t>
  </si>
  <si>
    <t>22430-1-1</t>
  </si>
  <si>
    <t>22435-1-1</t>
  </si>
  <si>
    <t>22440-1-1</t>
  </si>
  <si>
    <t>22440-2-1</t>
  </si>
  <si>
    <t>22440-3-1</t>
  </si>
  <si>
    <t>22440-4-1</t>
  </si>
  <si>
    <t>22440-5-1</t>
  </si>
  <si>
    <t>22440-6-1</t>
  </si>
  <si>
    <t>22500-1-1</t>
  </si>
  <si>
    <t>22501-1-2</t>
  </si>
  <si>
    <t>22501-2-1</t>
  </si>
  <si>
    <t>22501-2-2</t>
  </si>
  <si>
    <t>22501-2-3</t>
  </si>
  <si>
    <t>22505-2-1</t>
  </si>
  <si>
    <t>22505-2-2</t>
  </si>
  <si>
    <t>IE International Student Fee - Holding</t>
  </si>
  <si>
    <t>22505-3-1</t>
  </si>
  <si>
    <t>IE Academic Transfers</t>
  </si>
  <si>
    <t>22505-3-2</t>
  </si>
  <si>
    <t>IE ABE Transfers</t>
  </si>
  <si>
    <t>22505-4-1</t>
  </si>
  <si>
    <t>22505-4-10</t>
  </si>
  <si>
    <t>IE Scholarships - TASIS/VIU</t>
  </si>
  <si>
    <t>22505-4-2</t>
  </si>
  <si>
    <t>IE Scholarships - NYAKA</t>
  </si>
  <si>
    <t>22505-4-3</t>
  </si>
  <si>
    <t>22505-4-4</t>
  </si>
  <si>
    <t>22505-4-5</t>
  </si>
  <si>
    <t>IE Scholarships - QES - Waived tuition</t>
  </si>
  <si>
    <t>22505-4-6</t>
  </si>
  <si>
    <t>22505-4-7</t>
  </si>
  <si>
    <t>IE Scholarships - Syrian</t>
  </si>
  <si>
    <t>22505-4-8</t>
  </si>
  <si>
    <t>22505-4-9</t>
  </si>
  <si>
    <t>22508-1-1</t>
  </si>
  <si>
    <t>IE English Language Centre</t>
  </si>
  <si>
    <t>22510-2-1</t>
  </si>
  <si>
    <t>22510-3-1</t>
  </si>
  <si>
    <t>22510-4-1</t>
  </si>
  <si>
    <t>22510-5-1</t>
  </si>
  <si>
    <t>22510-6-1</t>
  </si>
  <si>
    <t>22515-1-1</t>
  </si>
  <si>
    <t>22515-1-2</t>
  </si>
  <si>
    <t>IE Centre for Intercultural Studies</t>
  </si>
  <si>
    <t>22520-1-1</t>
  </si>
  <si>
    <t>22520-1-2</t>
  </si>
  <si>
    <t>22520-1-3</t>
  </si>
  <si>
    <t>IE International Student Services - Emergency Loan</t>
  </si>
  <si>
    <t>22520-1-4</t>
  </si>
  <si>
    <t>IE International Student Services - Medical</t>
  </si>
  <si>
    <t>22522-1-1</t>
  </si>
  <si>
    <t>22525-1-1</t>
  </si>
  <si>
    <t>IE Homestay - Administration</t>
  </si>
  <si>
    <t>22525-1-2</t>
  </si>
  <si>
    <t>IE Homestay - VIU Students</t>
  </si>
  <si>
    <t>22525-1-3</t>
  </si>
  <si>
    <t>IE Homestay - Groups</t>
  </si>
  <si>
    <t>22530-1-1</t>
  </si>
  <si>
    <t>22530-1-2</t>
  </si>
  <si>
    <t>IE Marketing - Customer Relations Management</t>
  </si>
  <si>
    <t>22530-2-1</t>
  </si>
  <si>
    <t>22530-2-2</t>
  </si>
  <si>
    <t>22540-1-1</t>
  </si>
  <si>
    <t>22540-1-2</t>
  </si>
  <si>
    <t>22540-1-3</t>
  </si>
  <si>
    <t>IE Group Programs  - International Project/Partnerships</t>
  </si>
  <si>
    <t>22540-1-4</t>
  </si>
  <si>
    <t>IE Group Programs  - Shanghai Lizin U Commerce</t>
  </si>
  <si>
    <t>22540-1-5</t>
  </si>
  <si>
    <t>IE Group Programs  - SDIBT</t>
  </si>
  <si>
    <t>22545-1-1</t>
  </si>
  <si>
    <t>22545-2-1</t>
  </si>
  <si>
    <t>22545-3-1</t>
  </si>
  <si>
    <t>22545-4-1</t>
  </si>
  <si>
    <t>22550-1-1</t>
  </si>
  <si>
    <t>22550-1-10</t>
  </si>
  <si>
    <t>22550-1-12</t>
  </si>
  <si>
    <t>IE EAFS - Cosmetology Implementation</t>
  </si>
  <si>
    <t>22550-1-13</t>
  </si>
  <si>
    <t>IE EAFS - Culinary Field School EAFS - Italy</t>
  </si>
  <si>
    <t>22550-1-14</t>
  </si>
  <si>
    <t>IE EAFS - Eng/Geography Field School Italy</t>
  </si>
  <si>
    <t>22550-1-15</t>
  </si>
  <si>
    <t>IE EAFS - Engineering Field School Vietnam</t>
  </si>
  <si>
    <t>22550-1-16</t>
  </si>
  <si>
    <t>IE EAFS - Field School Fee Clearing</t>
  </si>
  <si>
    <t>22550-1-17</t>
  </si>
  <si>
    <t>IE EAFS - Geography Abroad</t>
  </si>
  <si>
    <t>22550-1-18</t>
  </si>
  <si>
    <t>IE EAFS - Geology Abroad</t>
  </si>
  <si>
    <t>22550-1-19</t>
  </si>
  <si>
    <t>IE EAFS - Global Studies Internship</t>
  </si>
  <si>
    <t>22550-1-2</t>
  </si>
  <si>
    <t>22550-1-20</t>
  </si>
  <si>
    <t>22550-1-21</t>
  </si>
  <si>
    <t>IE EAFS - HSP/Tourism Field School EAFS - Hawaii</t>
  </si>
  <si>
    <t>22550-1-22</t>
  </si>
  <si>
    <t>22550-1-23</t>
  </si>
  <si>
    <t>IE EAFS - International Ed EAFS - Global Studies</t>
  </si>
  <si>
    <t>22550-1-24</t>
  </si>
  <si>
    <t>IE EAFS - ISTEP EAFS - Tanzania</t>
  </si>
  <si>
    <t>22550-1-25</t>
  </si>
  <si>
    <t>IE EAFS - ISTEP EAFS - Tanzania PIP</t>
  </si>
  <si>
    <t>22550-1-26</t>
  </si>
  <si>
    <t>IE EAFS - KEFEP EAFS - Kenya</t>
  </si>
  <si>
    <t>22550-1-27</t>
  </si>
  <si>
    <t>IE EAFS - Latin America Office</t>
  </si>
  <si>
    <t>22550-1-28</t>
  </si>
  <si>
    <t>22550-1-29</t>
  </si>
  <si>
    <t>22550-1-3</t>
  </si>
  <si>
    <t>22550-1-30</t>
  </si>
  <si>
    <t>IE EAFS - OWWE EAFS - Europe Office</t>
  </si>
  <si>
    <t>22550-1-31</t>
  </si>
  <si>
    <t>IE EAFS - Practicum Support</t>
  </si>
  <si>
    <t>22550-1-32</t>
  </si>
  <si>
    <t>IE EAFS - RASHA EAFS - East Asia Office</t>
  </si>
  <si>
    <t>22550-1-33</t>
  </si>
  <si>
    <t>IE EAFS - Soc/Crim Field School EAFS - Arizona</t>
  </si>
  <si>
    <t>22550-1-34</t>
  </si>
  <si>
    <t>22550-1-35</t>
  </si>
  <si>
    <t>IE EAFS - SWU BIP</t>
  </si>
  <si>
    <t>22550-1-36</t>
  </si>
  <si>
    <t>IE EAFS - Tamagawa ESL/Horticulture</t>
  </si>
  <si>
    <t>22550-1-38</t>
  </si>
  <si>
    <t>IE EAFS - VIU in Africa</t>
  </si>
  <si>
    <t>22550-1-4</t>
  </si>
  <si>
    <t>IE EAFS - Anthropology Internships</t>
  </si>
  <si>
    <t>22550-1-5</t>
  </si>
  <si>
    <t>IE EAFS - Art EAFS - New York</t>
  </si>
  <si>
    <t>22550-1-6</t>
  </si>
  <si>
    <t>IE EAFS - Bach Education Abroad</t>
  </si>
  <si>
    <t>22550-1-7</t>
  </si>
  <si>
    <t>22550-1-8</t>
  </si>
  <si>
    <t>22550-1-9</t>
  </si>
  <si>
    <t>22601-1-1</t>
  </si>
  <si>
    <t>FOM General Research - Brouder</t>
  </si>
  <si>
    <t>22601-1-10</t>
  </si>
  <si>
    <t>FOM General Research - Predyk</t>
  </si>
  <si>
    <t>22601-1-11</t>
  </si>
  <si>
    <t>FOM General Research - Schroeder</t>
  </si>
  <si>
    <t>22601-1-12</t>
  </si>
  <si>
    <t>FOM General Research - Stone</t>
  </si>
  <si>
    <t>22601-1-13</t>
  </si>
  <si>
    <t>FOM General Research - Vaugeois</t>
  </si>
  <si>
    <t>22601-1-14</t>
  </si>
  <si>
    <t>FOM General Research - Weighill</t>
  </si>
  <si>
    <t>22601-1-2</t>
  </si>
  <si>
    <t>FOM General Research - Burnley, Chris</t>
  </si>
  <si>
    <t>22601-1-3</t>
  </si>
  <si>
    <t>FOM General Research - De La Barre</t>
  </si>
  <si>
    <t>22601-1-4</t>
  </si>
  <si>
    <t>FOM General Research - Delamere</t>
  </si>
  <si>
    <t>22601-1-5</t>
  </si>
  <si>
    <t>FOM General Research - Ferguson</t>
  </si>
  <si>
    <t>22601-1-6</t>
  </si>
  <si>
    <t>FOM General Research - Johnson</t>
  </si>
  <si>
    <t>22601-1-7</t>
  </si>
  <si>
    <t>FOM General Research - Latulippe</t>
  </si>
  <si>
    <t>22601-1-8</t>
  </si>
  <si>
    <t>FOM General Research - Moghimehfar</t>
  </si>
  <si>
    <t>22601-2-1</t>
  </si>
  <si>
    <t>22601-3-1</t>
  </si>
  <si>
    <t>FOM Scholarships - Competitive Fund</t>
  </si>
  <si>
    <t>22601-4-1</t>
  </si>
  <si>
    <t>FOM Accreditation - Business Programs</t>
  </si>
  <si>
    <t>22630-1-1</t>
  </si>
  <si>
    <t>FOM Event Management</t>
  </si>
  <si>
    <t>22635-1-1</t>
  </si>
  <si>
    <t>FOM Hospitality Management - Wine Certificate</t>
  </si>
  <si>
    <t>22641-1-1</t>
  </si>
  <si>
    <t>FOM Post Degree Diploma in Business Studies</t>
  </si>
  <si>
    <t>22645-1-1</t>
  </si>
  <si>
    <t>FOM Graduate Certificate in Business Program</t>
  </si>
  <si>
    <t>22650-1-1</t>
  </si>
  <si>
    <t>FOM Graduate Diploma in Hospitality</t>
  </si>
  <si>
    <t>22651-1-1</t>
  </si>
  <si>
    <t>FOM Graduate Diploma in International Trade</t>
  </si>
  <si>
    <t>22652-1-1</t>
  </si>
  <si>
    <t>FOM Graduate Diploma in Project Management</t>
  </si>
  <si>
    <t>22655-1-1</t>
  </si>
  <si>
    <t>FOM Master of Arts in Sustainable Leisure Management</t>
  </si>
  <si>
    <t>22660-1-1</t>
  </si>
  <si>
    <t>FOM MBA Instruction</t>
  </si>
  <si>
    <t>22660-2-1</t>
  </si>
  <si>
    <t>FOM MBA Internship</t>
  </si>
  <si>
    <t>22660-3-1</t>
  </si>
  <si>
    <t>FOM MBA Course Redesign</t>
  </si>
  <si>
    <t>22660-4-1</t>
  </si>
  <si>
    <t>FOM MBA Faculty Development</t>
  </si>
  <si>
    <t>22701-1-1</t>
  </si>
  <si>
    <t>ST General Research - Baker</t>
  </si>
  <si>
    <t>22701-1-11</t>
  </si>
  <si>
    <t>ST General Research - Krogh</t>
  </si>
  <si>
    <t>22701-1-12</t>
  </si>
  <si>
    <t>ST General Research - Lesemann</t>
  </si>
  <si>
    <t>22701-1-13</t>
  </si>
  <si>
    <t>ST General Research - Morgan</t>
  </si>
  <si>
    <t>22701-1-15</t>
  </si>
  <si>
    <t>ST General Research - Penner</t>
  </si>
  <si>
    <t>22701-1-16</t>
  </si>
  <si>
    <t>ST General Research - Stokes</t>
  </si>
  <si>
    <t>22701-1-4</t>
  </si>
  <si>
    <t>ST General Research - Duff</t>
  </si>
  <si>
    <t>22701-1-7</t>
  </si>
  <si>
    <t>ST General Research - Gill</t>
  </si>
  <si>
    <t>22701-1-9</t>
  </si>
  <si>
    <t>ST General Research - Hernandez</t>
  </si>
  <si>
    <t>22701-2-1</t>
  </si>
  <si>
    <t>ST Faculty Proceeds</t>
  </si>
  <si>
    <t>22701-3-1</t>
  </si>
  <si>
    <t>ST Fundraising - VIU Museum</t>
  </si>
  <si>
    <t>22701-3-2</t>
  </si>
  <si>
    <t>22701-4-1</t>
  </si>
  <si>
    <t>ST Faculty Lecture Series</t>
  </si>
  <si>
    <t>22701-5-1</t>
  </si>
  <si>
    <t>ST Centre for Coastal Health</t>
  </si>
  <si>
    <t>22701-5-2</t>
  </si>
  <si>
    <t>ST Environment Canada Contract - Krogh</t>
  </si>
  <si>
    <t>22701-6-1</t>
  </si>
  <si>
    <t>ST AERL (Krogh)</t>
  </si>
  <si>
    <t>22701-6-2</t>
  </si>
  <si>
    <t>22705-1-1</t>
  </si>
  <si>
    <t>ST CSR Operations</t>
  </si>
  <si>
    <t>22705-2-1</t>
  </si>
  <si>
    <t>22705-2-2</t>
  </si>
  <si>
    <t>ST DBMFS Public Education &amp; Events</t>
  </si>
  <si>
    <t>22705-2-3</t>
  </si>
  <si>
    <t>22705-3-1</t>
  </si>
  <si>
    <t>ST SC Operations</t>
  </si>
  <si>
    <t>22705-4-1</t>
  </si>
  <si>
    <t>22710-2-1</t>
  </si>
  <si>
    <t>ST VIU Bird Banding Station</t>
  </si>
  <si>
    <t>22710-3-1</t>
  </si>
  <si>
    <t>ST BioTech Research - Wager</t>
  </si>
  <si>
    <t>22725-1-1</t>
  </si>
  <si>
    <t>ST Geology 206 Field School</t>
  </si>
  <si>
    <t>22725-1-2</t>
  </si>
  <si>
    <t>ST Geology 390 Field Studies</t>
  </si>
  <si>
    <t>22725-2-1</t>
  </si>
  <si>
    <t>ST Earth Science / Geology - Promotion</t>
  </si>
  <si>
    <t>22740-1-1</t>
  </si>
  <si>
    <t>ST Forestry Field Trips - Domestic</t>
  </si>
  <si>
    <t>22740-2-1</t>
  </si>
  <si>
    <t>ST Forestry Grad Account</t>
  </si>
  <si>
    <t>22740-2-2</t>
  </si>
  <si>
    <t>ST Forestry Equipment Deposits</t>
  </si>
  <si>
    <t>22745-1-1</t>
  </si>
  <si>
    <t>ST Math Contest</t>
  </si>
  <si>
    <t>22755-1-1</t>
  </si>
  <si>
    <t>ST RMOT Student Fund</t>
  </si>
  <si>
    <t>22801-1-1</t>
  </si>
  <si>
    <t>SS General Research - Burnley, Caroline</t>
  </si>
  <si>
    <t>22801-1-10</t>
  </si>
  <si>
    <t>SS General Research - Nicol</t>
  </si>
  <si>
    <t>22801-1-11</t>
  </si>
  <si>
    <t>SS General Research - Patenaude</t>
  </si>
  <si>
    <t>22801-1-2</t>
  </si>
  <si>
    <t>SS General Research - Cooper</t>
  </si>
  <si>
    <t>22801-1-3</t>
  </si>
  <si>
    <t>SS General Research - Gilchrist</t>
  </si>
  <si>
    <t>22801-1-4</t>
  </si>
  <si>
    <t>SS General Research - Hinbest</t>
  </si>
  <si>
    <t>22801-1-5</t>
  </si>
  <si>
    <t>SS General Research - Lim</t>
  </si>
  <si>
    <t>22801-1-6</t>
  </si>
  <si>
    <t>SS General Research - Livingstone</t>
  </si>
  <si>
    <t>22801-1-7</t>
  </si>
  <si>
    <t>SS General Research - MacGuire</t>
  </si>
  <si>
    <t>22801-1-8</t>
  </si>
  <si>
    <t>SS General Research - Marchant</t>
  </si>
  <si>
    <t>22801-1-9</t>
  </si>
  <si>
    <t>SS General Research - McCunn</t>
  </si>
  <si>
    <t>22801-2-1</t>
  </si>
  <si>
    <t>SS General Research - Shaw</t>
  </si>
  <si>
    <t>22801-3-1</t>
  </si>
  <si>
    <t>SS Malaspina Research Centre</t>
  </si>
  <si>
    <t>22801-3-2</t>
  </si>
  <si>
    <t>SS Resilience Research Lab</t>
  </si>
  <si>
    <t>22801-3-3</t>
  </si>
  <si>
    <t>SS Resilience Research Lab (RSAC)</t>
  </si>
  <si>
    <t>22801-4-1</t>
  </si>
  <si>
    <t>SS VIU Model UN</t>
  </si>
  <si>
    <t>22801-4-2</t>
  </si>
  <si>
    <t>SS The Compass Rose</t>
  </si>
  <si>
    <t>22801-4-3</t>
  </si>
  <si>
    <t>SS Worldbridger Film Series</t>
  </si>
  <si>
    <t>22801-4-4</t>
  </si>
  <si>
    <t>SS Malaspina Fellows Program</t>
  </si>
  <si>
    <t>22815-1-1</t>
  </si>
  <si>
    <t>SS Geography - Online Course- National Resource Canada</t>
  </si>
  <si>
    <t>22848-1-1</t>
  </si>
  <si>
    <t>SS Advanced Diploma in GIS Applications</t>
  </si>
  <si>
    <t>22849-1-1</t>
  </si>
  <si>
    <t>SS Lands Management Certificate</t>
  </si>
  <si>
    <t>22850-1-1</t>
  </si>
  <si>
    <t>SS Master of Community Planning </t>
  </si>
  <si>
    <t>22855-1-1</t>
  </si>
  <si>
    <t>SS Master of Geographic Information Systems Applications</t>
  </si>
  <si>
    <t>22901-1-1</t>
  </si>
  <si>
    <t>TAT Faculty Contracts - Development</t>
  </si>
  <si>
    <t>22901-1-2</t>
  </si>
  <si>
    <t>TAT Faculty Contracts- Removing Barriers</t>
  </si>
  <si>
    <t>22901-2-1</t>
  </si>
  <si>
    <t>TAT Skills Canada Competition</t>
  </si>
  <si>
    <t>22905-1-1</t>
  </si>
  <si>
    <t>22905-2-1</t>
  </si>
  <si>
    <t>22915-1-1</t>
  </si>
  <si>
    <t>22915-2-1</t>
  </si>
  <si>
    <t>TAT Carpentry - Aboriginal Construction - Pt Alberni, Nuuchahnulth</t>
  </si>
  <si>
    <t>22920-1-1</t>
  </si>
  <si>
    <t>TAT Culinary Arts Contract - Diploma</t>
  </si>
  <si>
    <t>22930-1-1</t>
  </si>
  <si>
    <t>22930-2-1</t>
  </si>
  <si>
    <t>22930-3-1</t>
  </si>
  <si>
    <t>22935-1-1</t>
  </si>
  <si>
    <t>TAT Heavy Equipment Operator</t>
  </si>
  <si>
    <t>22935-2-1</t>
  </si>
  <si>
    <t>TAT HEO Simulator Program</t>
  </si>
  <si>
    <t>22935-2-2</t>
  </si>
  <si>
    <t>22935-3-1</t>
  </si>
  <si>
    <t>TAT Driver Training</t>
  </si>
  <si>
    <t>22935-4-1</t>
  </si>
  <si>
    <t>TAT Forklift Training</t>
  </si>
  <si>
    <t>22935-5-1</t>
  </si>
  <si>
    <t>TAT Heavy Metal Rocks</t>
  </si>
  <si>
    <t>22945-1-1</t>
  </si>
  <si>
    <t>TAT Horticulture Contract - Tamagawa</t>
  </si>
  <si>
    <t>22950-1-1</t>
  </si>
  <si>
    <t>22975-1-1</t>
  </si>
  <si>
    <t>TAT Welding - Nanaimo Welder-Fitter</t>
  </si>
  <si>
    <t>22975-2-1</t>
  </si>
  <si>
    <t>23510-1-1</t>
  </si>
  <si>
    <t>23515-1-1</t>
  </si>
  <si>
    <t>23520-1-1</t>
  </si>
  <si>
    <t>23520-2-1</t>
  </si>
  <si>
    <t>23520-3-1</t>
  </si>
  <si>
    <t>23520-4-1</t>
  </si>
  <si>
    <t>23520-4-2</t>
  </si>
  <si>
    <t>23525-1-1</t>
  </si>
  <si>
    <t>23525-1-2</t>
  </si>
  <si>
    <t>23525-2-1</t>
  </si>
  <si>
    <t>23525-3-1</t>
  </si>
  <si>
    <t>23530-1-1</t>
  </si>
  <si>
    <t>23535-1-1</t>
  </si>
  <si>
    <t>23535-2-1</t>
  </si>
  <si>
    <t>23535-3-1</t>
  </si>
  <si>
    <t>23535-4-1</t>
  </si>
  <si>
    <t>23535-4-2</t>
  </si>
  <si>
    <t>23535-5-1</t>
  </si>
  <si>
    <t>23535-6-1</t>
  </si>
  <si>
    <t>23540-1-1</t>
  </si>
  <si>
    <t>23540-2-1</t>
  </si>
  <si>
    <t>23610-1-1</t>
  </si>
  <si>
    <t>LIB Library - Field School</t>
  </si>
  <si>
    <t>23710-2-1</t>
  </si>
  <si>
    <t>REG Summer Session - Arts</t>
  </si>
  <si>
    <t>23710-3-1</t>
  </si>
  <si>
    <t>REG Summer Session - Education</t>
  </si>
  <si>
    <t>23710-4-1</t>
  </si>
  <si>
    <t>REG Summer Session - Management</t>
  </si>
  <si>
    <t>23710-5-1</t>
  </si>
  <si>
    <t>REG Summer Session - Science</t>
  </si>
  <si>
    <t>23710-6-1</t>
  </si>
  <si>
    <t>REG Summer Session - Social Science</t>
  </si>
  <si>
    <t>23710-7-1</t>
  </si>
  <si>
    <t>REG Summer Session - Cowichan</t>
  </si>
  <si>
    <t>24405-1-3</t>
  </si>
  <si>
    <t>CC Lockers</t>
  </si>
  <si>
    <t>24445-1-1</t>
  </si>
  <si>
    <t>CC Contracts - ECEC</t>
  </si>
  <si>
    <t>24445-2-1</t>
  </si>
  <si>
    <t>CC Contract - UCEP</t>
  </si>
  <si>
    <t>24445-3-1</t>
  </si>
  <si>
    <t>CC Contract - Summer Session</t>
  </si>
  <si>
    <t>24445-4-1</t>
  </si>
  <si>
    <t>CC Contract - SD 79 EACS</t>
  </si>
  <si>
    <t>24445-4-2</t>
  </si>
  <si>
    <t>CC Contract - SD 79 UP</t>
  </si>
  <si>
    <t>24445-5-1</t>
  </si>
  <si>
    <t>CC Contract - Kwam Kwum Shhwuli</t>
  </si>
  <si>
    <t>24445-5-2</t>
  </si>
  <si>
    <t>CC Contract - Lil'wat Emp Program Carpentry</t>
  </si>
  <si>
    <t>24445-5-3</t>
  </si>
  <si>
    <t>CC Contract - Ta'Tul'ut Shqwaluwun</t>
  </si>
  <si>
    <t>24445-5-4</t>
  </si>
  <si>
    <t>CC Contract - Women In Trades Training</t>
  </si>
  <si>
    <t>24608-1-1</t>
  </si>
  <si>
    <t>24645-1-1</t>
  </si>
  <si>
    <t>24645-2-1</t>
  </si>
  <si>
    <t>25000-1-1</t>
  </si>
  <si>
    <t>25001-1-1</t>
  </si>
  <si>
    <t>SRCA Initiatives</t>
  </si>
  <si>
    <t>25001-1-2</t>
  </si>
  <si>
    <t>SRCA AERL Harm Check Phase 1</t>
  </si>
  <si>
    <t>25001-1-3</t>
  </si>
  <si>
    <t>SRCA Centre for Social Enterprise</t>
  </si>
  <si>
    <t>25001-1-4</t>
  </si>
  <si>
    <t>SRCA CHCCRL - Floyd</t>
  </si>
  <si>
    <t>25001-1-5</t>
  </si>
  <si>
    <t>SRCA Community Initiatives</t>
  </si>
  <si>
    <t>25001-1-6</t>
  </si>
  <si>
    <t>SRCA CRC Genomics - Green Operating</t>
  </si>
  <si>
    <t>25001-1-7</t>
  </si>
  <si>
    <t>25001-1-8</t>
  </si>
  <si>
    <t>SRCA Newcastle FN Initiatives</t>
  </si>
  <si>
    <t>25001-1-9</t>
  </si>
  <si>
    <t>SRCA Royal Society Operating</t>
  </si>
  <si>
    <t>25020-1-1</t>
  </si>
  <si>
    <t>SRCA Internal - Faculty Reassignments</t>
  </si>
  <si>
    <t>25025-1-11</t>
  </si>
  <si>
    <t>SRCA VIURAC RF - Knight</t>
  </si>
  <si>
    <t>25025-1-13</t>
  </si>
  <si>
    <t>SRCA VIURAC RF - Kusz</t>
  </si>
  <si>
    <t>25025-1-15</t>
  </si>
  <si>
    <t>SRCA VIURAC RF - McGrail</t>
  </si>
  <si>
    <t>25025-1-18</t>
  </si>
  <si>
    <t>SRCA VIURAC RF - Rogers</t>
  </si>
  <si>
    <t>25025-1-23</t>
  </si>
  <si>
    <t>SRCA VIURAC RF - Shea</t>
  </si>
  <si>
    <t>25025-1-24</t>
  </si>
  <si>
    <t>SRCA VIURAC RF - Stern</t>
  </si>
  <si>
    <t>25025-1-26</t>
  </si>
  <si>
    <t>SRCA VIURAC RF - EN/IQ RF Blaney</t>
  </si>
  <si>
    <t>25025-1-27</t>
  </si>
  <si>
    <t>SRCA VIURAC RF - Carruthers</t>
  </si>
  <si>
    <t>25025-1-28</t>
  </si>
  <si>
    <t>SRCA VIURAC RF - Craig</t>
  </si>
  <si>
    <t>25025-1-29</t>
  </si>
  <si>
    <t>SRCA VIURAC RF - Davey</t>
  </si>
  <si>
    <t>25025-1-3</t>
  </si>
  <si>
    <t>SRCA VIURAC RF - Baker</t>
  </si>
  <si>
    <t>25025-1-30</t>
  </si>
  <si>
    <t>SRCA VIURAC RF - Davies</t>
  </si>
  <si>
    <t>25025-1-31</t>
  </si>
  <si>
    <t>SRCA VIURAC RF - Heiti</t>
  </si>
  <si>
    <t>25025-1-32</t>
  </si>
  <si>
    <t>SRCA VIURAC RF - Hopwood</t>
  </si>
  <si>
    <t>25025-1-33</t>
  </si>
  <si>
    <t>SRCA VIURAC RF - Juby</t>
  </si>
  <si>
    <t>25025-1-34</t>
  </si>
  <si>
    <t>SRCA VIURAC RF - Russell</t>
  </si>
  <si>
    <t>25025-1-35</t>
  </si>
  <si>
    <t>SRCA VIURAC RF - Simms</t>
  </si>
  <si>
    <t>25025-1-36</t>
  </si>
  <si>
    <t>SRCA VIURAC RF - Sun</t>
  </si>
  <si>
    <t>25025-1-37</t>
  </si>
  <si>
    <t>SRCA VIURAC RF - Dames 100239</t>
  </si>
  <si>
    <t>25025-1-38</t>
  </si>
  <si>
    <t>SRCA VIURAC RF - Krogh 100281</t>
  </si>
  <si>
    <t>25025-1-39</t>
  </si>
  <si>
    <t>SRCA VIURAC RF - McCunn 100240</t>
  </si>
  <si>
    <t>25025-1-4</t>
  </si>
  <si>
    <t>SRCA VIURAC RF - Dames</t>
  </si>
  <si>
    <t>25025-1-40</t>
  </si>
  <si>
    <t>SRCA VIURAC RF - McCunn Ex-Inn</t>
  </si>
  <si>
    <t>25025-1-41</t>
  </si>
  <si>
    <t>SRCA VIURAC RF - Blaney Ex</t>
  </si>
  <si>
    <t>25025-1-43</t>
  </si>
  <si>
    <t>SRCA VIURAC RF - Alphonse</t>
  </si>
  <si>
    <t>25025-1-44</t>
  </si>
  <si>
    <t>SRCA VIURAC RF - MOGH 100262</t>
  </si>
  <si>
    <t>25025-1-45</t>
  </si>
  <si>
    <t>SRCA VIURAC RF - HERNANDEZ 100580</t>
  </si>
  <si>
    <t>25025-1-46</t>
  </si>
  <si>
    <t>SRCA VIURAC RF - ANGLESTAD 100554</t>
  </si>
  <si>
    <t>25025-1-47</t>
  </si>
  <si>
    <t>SRCA VIURAC RF - JANES 100584 -561</t>
  </si>
  <si>
    <t>25025-1-48</t>
  </si>
  <si>
    <t>SRCA VIURAC RF - MCEWEN 100581</t>
  </si>
  <si>
    <t>25025-1-49</t>
  </si>
  <si>
    <t>SRCA VIURAC RF - GORRELL 100579</t>
  </si>
  <si>
    <t>25025-1-50</t>
  </si>
  <si>
    <t>SRCA VIURAC RF - DAMES 100631</t>
  </si>
  <si>
    <t>25025-1-9</t>
  </si>
  <si>
    <t>SRCA VIURAC RF - Jung</t>
  </si>
  <si>
    <t>25025-2-1</t>
  </si>
  <si>
    <t>SRCA VIURAC N-GRF - Baker</t>
  </si>
  <si>
    <t>25025-2-2</t>
  </si>
  <si>
    <t>SRCA VIURAC N-GRF - Gorrell</t>
  </si>
  <si>
    <t>25025-2-4</t>
  </si>
  <si>
    <t>SRCA VIURAC N-GRF - Janes (2)</t>
  </si>
  <si>
    <t>25025-2-5</t>
  </si>
  <si>
    <t>SRCA VIURAC N-GRF - Nilson</t>
  </si>
  <si>
    <t>25025-2-6</t>
  </si>
  <si>
    <t>SRCA VIURAC N-GRF - Russell</t>
  </si>
  <si>
    <t>25025-2-7</t>
  </si>
  <si>
    <t>SRCA VIURAC N-GRF - Stokes</t>
  </si>
  <si>
    <t>25025-3-1</t>
  </si>
  <si>
    <t>SRCA VIURAC S-GRF - Koerbler</t>
  </si>
  <si>
    <t>25025-3-2</t>
  </si>
  <si>
    <t>SRCA VIURAC S-GRF - Farrell</t>
  </si>
  <si>
    <t>25025-3-4</t>
  </si>
  <si>
    <t>25025-4-1</t>
  </si>
  <si>
    <t>SRCA VIURAC SSHRC CEA - Lim</t>
  </si>
  <si>
    <t>25025-5-1</t>
  </si>
  <si>
    <t>SRCA VIURAC SIG18 - Davidson</t>
  </si>
  <si>
    <t>25025-5-10</t>
  </si>
  <si>
    <t>25025-5-11</t>
  </si>
  <si>
    <t>25025-5-12</t>
  </si>
  <si>
    <t>25025-5-5</t>
  </si>
  <si>
    <t>SRCA VIURAC SIG18 - Mazutinec</t>
  </si>
  <si>
    <t>25025-5-7</t>
  </si>
  <si>
    <t>SRCA VIURAC SIG18 - Taplay</t>
  </si>
  <si>
    <t>25025-5-8</t>
  </si>
  <si>
    <t>SRCA VIURAC SIG18 - Hopwood</t>
  </si>
  <si>
    <t>25025-5-9</t>
  </si>
  <si>
    <t>SRCA VIURAC SIG18 - Stone</t>
  </si>
  <si>
    <t>25025-6-2</t>
  </si>
  <si>
    <t>SRCA VIURAC-Multiple - SIG15 SIG18 SGRF - Hinbest</t>
  </si>
  <si>
    <t>25025-6-3</t>
  </si>
  <si>
    <t>SRCA VIURAC-Multiple - SIG18 SGRF - Manson</t>
  </si>
  <si>
    <t>25025-6-5</t>
  </si>
  <si>
    <t>25025-7-1</t>
  </si>
  <si>
    <t>SRCA VIURAC-AEST- Riedel 100650</t>
  </si>
  <si>
    <t>25025-7-2</t>
  </si>
  <si>
    <t>SRCA VIURAC-AEST Morden 653</t>
  </si>
  <si>
    <t>25025-7-3</t>
  </si>
  <si>
    <t>SRCA VIURAC-AEST McFarland 665</t>
  </si>
  <si>
    <t>25025-7-4</t>
  </si>
  <si>
    <t>SRCA VIURAC-AEST- Weighill 658</t>
  </si>
  <si>
    <t>25025-7-5</t>
  </si>
  <si>
    <t>SRCA VIURAC-AEST- Lait 100668</t>
  </si>
  <si>
    <t>25100-10-1</t>
  </si>
  <si>
    <t>SRCA RIF - REFBC - Brouder</t>
  </si>
  <si>
    <t>25100-10-3</t>
  </si>
  <si>
    <t>SRCA RIF - REFBC</t>
  </si>
  <si>
    <t>25100-1-1</t>
  </si>
  <si>
    <t>SRCA Research Support Fund</t>
  </si>
  <si>
    <t>25100-12-1</t>
  </si>
  <si>
    <t>SRCA SSHRC GRF</t>
  </si>
  <si>
    <t>25100-12-10</t>
  </si>
  <si>
    <t>SRCA SSHRC IDG - Brouder</t>
  </si>
  <si>
    <t>25100-12-11</t>
  </si>
  <si>
    <t>SRCA SSHRC CG - Warsh</t>
  </si>
  <si>
    <t>25100-12-5</t>
  </si>
  <si>
    <t>SRCA SSHRC CGSM</t>
  </si>
  <si>
    <t>25100-12-8</t>
  </si>
  <si>
    <t>SRCA SSHRC SIG 2018-21</t>
  </si>
  <si>
    <t>25100-13-1</t>
  </si>
  <si>
    <t>SRCA AGILENT - Gill</t>
  </si>
  <si>
    <t>25100-13-10</t>
  </si>
  <si>
    <t>SRCA Vancouver Fdn 2 - Falvai</t>
  </si>
  <si>
    <t>25100-13-11</t>
  </si>
  <si>
    <t>SRCA Vancouver Fdn - Schroeder</t>
  </si>
  <si>
    <t>25100-13-12</t>
  </si>
  <si>
    <t>SRCA WORKSAFE - Blaney</t>
  </si>
  <si>
    <t>25100-13-2</t>
  </si>
  <si>
    <t>SRCA AVED - Russell</t>
  </si>
  <si>
    <t>25100-13-3</t>
  </si>
  <si>
    <t>SRCA BC PUBLIC SAFETY - Derksen</t>
  </si>
  <si>
    <t>25100-13-5</t>
  </si>
  <si>
    <t>SRCA Genome BC (SFU) - Murray</t>
  </si>
  <si>
    <t>25100-13-7</t>
  </si>
  <si>
    <t>SRCA IS Health Innovation - Gill</t>
  </si>
  <si>
    <t>25100-13-8</t>
  </si>
  <si>
    <t>SRCA MITACS-ACC-PD - Vaugeois</t>
  </si>
  <si>
    <t>25100-13-9</t>
  </si>
  <si>
    <t>SRCA TULA (UNBC) - Floyd</t>
  </si>
  <si>
    <t>25100-2-5</t>
  </si>
  <si>
    <t>SRCA ASPER - Pentecost</t>
  </si>
  <si>
    <t>25100-3-1</t>
  </si>
  <si>
    <t>SRCA BCRIC - AECD</t>
  </si>
  <si>
    <t>25100-3-2</t>
  </si>
  <si>
    <t>SRCA BCRIC - Chair Tourism</t>
  </si>
  <si>
    <t>25100-3-3</t>
  </si>
  <si>
    <t>SRCA BCRIC - AECD Alphonse GRF</t>
  </si>
  <si>
    <t>25100-4-1</t>
  </si>
  <si>
    <t>SRCA CRC - Wager</t>
  </si>
  <si>
    <t>25100-4-2</t>
  </si>
  <si>
    <t>SRCA CRC - Wood</t>
  </si>
  <si>
    <t>25100-4-3</t>
  </si>
  <si>
    <t>SRCA CRC - Green</t>
  </si>
  <si>
    <t>25100-5-1</t>
  </si>
  <si>
    <t>SRCA CFI - IOFCFI - IOF</t>
  </si>
  <si>
    <t>25100-5-3</t>
  </si>
  <si>
    <t>SRCA CFI - IOF Mobile Lab (Krogh)</t>
  </si>
  <si>
    <t>25100-5-4</t>
  </si>
  <si>
    <t>SRCA CFI - IOF Shellfish (Green)</t>
  </si>
  <si>
    <t>25100-6-2</t>
  </si>
  <si>
    <t>SRCA CIHR - IGWDG - Meijer-Drees 100093</t>
  </si>
  <si>
    <t>25100-7-1</t>
  </si>
  <si>
    <t>SRCA HHS - Jung</t>
  </si>
  <si>
    <t>25100-7-2</t>
  </si>
  <si>
    <t>SRCA HHS - Lavoie</t>
  </si>
  <si>
    <t>25100-8-1</t>
  </si>
  <si>
    <t>SRCA GRF - NSERC</t>
  </si>
  <si>
    <t>25100-8-10</t>
  </si>
  <si>
    <t>SRCA NSERC SPGN (Waterloo) - Floyd</t>
  </si>
  <si>
    <t>25100-8-11</t>
  </si>
  <si>
    <t>SRCA NSERC USRA</t>
  </si>
  <si>
    <t>25100-8-12</t>
  </si>
  <si>
    <t>SRCA NSERC DG - Janes</t>
  </si>
  <si>
    <t>25100-8-2</t>
  </si>
  <si>
    <t>SRCA NSERC  DG - Baker</t>
  </si>
  <si>
    <t>25100-8-3</t>
  </si>
  <si>
    <t>SRCA NSERC DG - Gill</t>
  </si>
  <si>
    <t>25100-8-4</t>
  </si>
  <si>
    <t>SRCA NSERC DG - Gorrell</t>
  </si>
  <si>
    <t>25100-8-5</t>
  </si>
  <si>
    <t>SRCA NSERC DG - Green</t>
  </si>
  <si>
    <t>25100-8-6</t>
  </si>
  <si>
    <t>SRCA NSERC DG - Krogh</t>
  </si>
  <si>
    <t>25100-8-7</t>
  </si>
  <si>
    <t>SRCA NSERC EDI - Vaugeois</t>
  </si>
  <si>
    <t>25100-8-9</t>
  </si>
  <si>
    <t>SRCA NSERC SPGN (VIU) - Floyd</t>
  </si>
  <si>
    <t>25100-9-1</t>
  </si>
  <si>
    <t>SRCA RIF Ministry - AVED</t>
  </si>
  <si>
    <t>25100-9-10</t>
  </si>
  <si>
    <t>SRCA RIF - Ministry - AEST</t>
  </si>
  <si>
    <t>25100-9-11</t>
  </si>
  <si>
    <t>SRCA RIF - Ministry - Russell</t>
  </si>
  <si>
    <t>25100-9-12</t>
  </si>
  <si>
    <t>SRCA RIF - Ministry - Schroeder 2019</t>
  </si>
  <si>
    <t>25100-9-13</t>
  </si>
  <si>
    <t>25100-9-14</t>
  </si>
  <si>
    <t>SRCA RIF - Ministry  - Dames - 100546</t>
  </si>
  <si>
    <t>25100-9-5</t>
  </si>
  <si>
    <t>SRCA RIF - Ministry - Gill</t>
  </si>
  <si>
    <t>25100-9-8</t>
  </si>
  <si>
    <t>SRCA RIF - Ministry - Krogh 2019</t>
  </si>
  <si>
    <t>25125-1-10</t>
  </si>
  <si>
    <t>SRCA Health Canada - Gill</t>
  </si>
  <si>
    <t>25125-1-12</t>
  </si>
  <si>
    <t>SRCA IS Health - Schroeder</t>
  </si>
  <si>
    <t>25125-1-15</t>
  </si>
  <si>
    <t>SRCA Mosaic - Beese</t>
  </si>
  <si>
    <t>25125-1-16</t>
  </si>
  <si>
    <t>SRCA NRC-GEM-Lesemann</t>
  </si>
  <si>
    <t>25125-1-18</t>
  </si>
  <si>
    <t>SRCA TULA FDN 2 - Floyd</t>
  </si>
  <si>
    <t>25125-1-2</t>
  </si>
  <si>
    <t>25125-1-20</t>
  </si>
  <si>
    <t>SRCA VI Health - Schroeder</t>
  </si>
  <si>
    <t>25125-1-21</t>
  </si>
  <si>
    <t>25125-1-22</t>
  </si>
  <si>
    <t>SRCA BCSDEVPR(IPRS)TAPLAY</t>
  </si>
  <si>
    <t>25125-1-23</t>
  </si>
  <si>
    <t>SRCA BCCAMPUS - DRURY</t>
  </si>
  <si>
    <t>25125-1-24</t>
  </si>
  <si>
    <t>SRCA MITACS-RBC-ALPHONSE</t>
  </si>
  <si>
    <t>25125-1-25</t>
  </si>
  <si>
    <t>SRCA GENOME BC - GREEN</t>
  </si>
  <si>
    <t>25125-1-26</t>
  </si>
  <si>
    <t>SRCA BCSGA - GREEN</t>
  </si>
  <si>
    <t>25125-1-27</t>
  </si>
  <si>
    <t>SRCA MOWI - 5705 - RUSSELL</t>
  </si>
  <si>
    <t>25125-1-4</t>
  </si>
  <si>
    <t>SRCA CRD-Floyd</t>
  </si>
  <si>
    <t>25125-1-5</t>
  </si>
  <si>
    <t>SRCA DFO ACRDP - Dudas</t>
  </si>
  <si>
    <t>25125-1-8</t>
  </si>
  <si>
    <t>SRCA ENV. CAN. NON 2 - Floyd</t>
  </si>
  <si>
    <t>25125-1-9</t>
  </si>
  <si>
    <t>SRCA G-H JOURNAL - Warsh</t>
  </si>
  <si>
    <t>25150-1-1</t>
  </si>
  <si>
    <t>SRCA MABRRI - Administration</t>
  </si>
  <si>
    <t>25150-1-3</t>
  </si>
  <si>
    <t>SRCA MABRRI - Research Contract Holding</t>
  </si>
  <si>
    <t>25151-1-1</t>
  </si>
  <si>
    <t>SRCA MABRRI VIURAC S-GRF - Shaw</t>
  </si>
  <si>
    <t>25151-2-1</t>
  </si>
  <si>
    <t>SRCA MABRRI VIURAC Multiple - SIG18 - SGRF - Moghimehfar</t>
  </si>
  <si>
    <t>25151-3-1</t>
  </si>
  <si>
    <t>SRCA MABRRI - VIURAC RF - Lait</t>
  </si>
  <si>
    <t>25152-1-1</t>
  </si>
  <si>
    <t>SRCA MABRRI RIF REFBC - Shaw 2018</t>
  </si>
  <si>
    <t>25152-1-2</t>
  </si>
  <si>
    <t>SRCA MABRRI RIF REFBC -  Holland - 100512</t>
  </si>
  <si>
    <t>25152-1-3</t>
  </si>
  <si>
    <t>SRCA MABRRI RIF REFBC - Manson</t>
  </si>
  <si>
    <t>25152-1-4</t>
  </si>
  <si>
    <t>SRCA MABRRI RIF REFBC - Lafreniere 100614</t>
  </si>
  <si>
    <t>25152-2-1</t>
  </si>
  <si>
    <t>SRCA MABRRI SSHRC IRCR CG - Shaw</t>
  </si>
  <si>
    <t>25152-2-2</t>
  </si>
  <si>
    <t>SRCA MABRRI SSHRC NCE (CMN) - Shaw</t>
  </si>
  <si>
    <t>25152-3-1</t>
  </si>
  <si>
    <t>SRCA MABRRI ENV CAN - Shaw</t>
  </si>
  <si>
    <t>25152-3-3</t>
  </si>
  <si>
    <t>SRCA MABRRI SITKA2019 - Shaw</t>
  </si>
  <si>
    <t>25152-3-4</t>
  </si>
  <si>
    <t>SRCA MABRRI St John Legacy Fdn - Shaw</t>
  </si>
  <si>
    <t>25152-3-5</t>
  </si>
  <si>
    <t>SRCA MABRRI TD FEF Coastal Plant - Shaw</t>
  </si>
  <si>
    <t>25152-4-1</t>
  </si>
  <si>
    <t>SRCA MABRRI CFI - IOF Estuaries (Shaw)</t>
  </si>
  <si>
    <t>25152-5-1</t>
  </si>
  <si>
    <t>SRCA MABRRI RIF - Ministry - McCunn - 100597</t>
  </si>
  <si>
    <t>25155-1-11</t>
  </si>
  <si>
    <t>SRCA MABRRI Qualicum - Comm - Shaw</t>
  </si>
  <si>
    <t>25155-1-12</t>
  </si>
  <si>
    <t>25155-1-13</t>
  </si>
  <si>
    <t>SRCA MABRRI REFBC - Shaw</t>
  </si>
  <si>
    <t>25155-1-15</t>
  </si>
  <si>
    <t>SRCA MABRRI WWF Forage 19-21 - Shaw</t>
  </si>
  <si>
    <t>25155-1-16</t>
  </si>
  <si>
    <t>SRCA MABRRI  PSF-FORAGE-SHAW</t>
  </si>
  <si>
    <t>25155-1-17</t>
  </si>
  <si>
    <t>SRCA MABRRI  IN-SERV-CAN(CANDO)-SHAW</t>
  </si>
  <si>
    <t>25155-1-18</t>
  </si>
  <si>
    <t>SRCA MABRRI  KOMOKSFN-19/20-SHAW</t>
  </si>
  <si>
    <t>25155-1-19</t>
  </si>
  <si>
    <t>SRCA MABRRI  CBRA2019-SHAW</t>
  </si>
  <si>
    <t>25155-1-20</t>
  </si>
  <si>
    <t>SRCA MABRRI BC FLNRO - SHAW</t>
  </si>
  <si>
    <t>25155-1-21</t>
  </si>
  <si>
    <t>SRCA MABRRI CITY NAN DKP - Shaw</t>
  </si>
  <si>
    <t>25155-1-22</t>
  </si>
  <si>
    <t>SRCA MABRRI Port Alberni-Shaw 5697</t>
  </si>
  <si>
    <t>25155-1-23</t>
  </si>
  <si>
    <t>25155-1-24</t>
  </si>
  <si>
    <t>25155-1-25</t>
  </si>
  <si>
    <t>SRCA MABRRI ECO-Vivani - Sakaki</t>
  </si>
  <si>
    <t>25155-1-26</t>
  </si>
  <si>
    <t>SRCA MABRRI IS Health-Wellness - Sakaki</t>
  </si>
  <si>
    <t>25155-1-27</t>
  </si>
  <si>
    <t>SRCA MABRRI VI Economic Alliance - Sakaki</t>
  </si>
  <si>
    <t>25155-1-28</t>
  </si>
  <si>
    <t>25155-1-3</t>
  </si>
  <si>
    <t>SRCA MABRRI Campbell River Benchmark - Shaw</t>
  </si>
  <si>
    <t>25155-1-9</t>
  </si>
  <si>
    <t>25518-1-1</t>
  </si>
  <si>
    <t>SA APSD / Ministry funding</t>
  </si>
  <si>
    <t>25518-1-2</t>
  </si>
  <si>
    <t>25519-1-1</t>
  </si>
  <si>
    <t>25519-1-2</t>
  </si>
  <si>
    <t>25519-1-3</t>
  </si>
  <si>
    <t>25519-1-4</t>
  </si>
  <si>
    <t>SA Financial Aid - General Scholarships/Bursaries</t>
  </si>
  <si>
    <t>25519-1-5</t>
  </si>
  <si>
    <t>25519-2-1</t>
  </si>
  <si>
    <t>SA Financial Aid - Other - Canada Student Grant</t>
  </si>
  <si>
    <t>25555-1-1</t>
  </si>
  <si>
    <t>SA Vancouver Island Leadership Conference</t>
  </si>
  <si>
    <t>25581-1-1</t>
  </si>
  <si>
    <t>SA PacificWest CCAA hosting</t>
  </si>
  <si>
    <t>26040-1-1</t>
  </si>
  <si>
    <t>CFOVPA ASA - VIU Initiatives Trust (Clearing)</t>
  </si>
  <si>
    <t>29114-1-1</t>
  </si>
  <si>
    <t>INST Recoveries - Overhead</t>
  </si>
  <si>
    <t>29114-2-1</t>
  </si>
  <si>
    <t>INST Recoveries - VIU Foundation Clearing</t>
  </si>
  <si>
    <t>32465-10-1</t>
  </si>
  <si>
    <t>32465-1-1</t>
  </si>
  <si>
    <t>32465-2-1</t>
  </si>
  <si>
    <t>32465-3-1</t>
  </si>
  <si>
    <t>32465-4-1</t>
  </si>
  <si>
    <t>32465-5-1</t>
  </si>
  <si>
    <t>32465-6-1</t>
  </si>
  <si>
    <t>32465-7-1</t>
  </si>
  <si>
    <t>32465-8-1</t>
  </si>
  <si>
    <t>32465-9-1</t>
  </si>
  <si>
    <t>32670-1-1</t>
  </si>
  <si>
    <t>FOM PD&amp;T Administration</t>
  </si>
  <si>
    <t>32670-2-1</t>
  </si>
  <si>
    <t>32670-3-1</t>
  </si>
  <si>
    <t>FOM PD&amp;T Management Skills</t>
  </si>
  <si>
    <t>32670-4-1</t>
  </si>
  <si>
    <t>FOM PD&amp;T Managing Conflicts</t>
  </si>
  <si>
    <t>32670-5-1</t>
  </si>
  <si>
    <t>FOM PD&amp;T External</t>
  </si>
  <si>
    <t>32760-1-1</t>
  </si>
  <si>
    <t>ST PD&amp;T Administration</t>
  </si>
  <si>
    <t>32760-2-1</t>
  </si>
  <si>
    <t>ST PD&amp;T Environmental Technician</t>
  </si>
  <si>
    <t>32760-2-2</t>
  </si>
  <si>
    <t>ST PD&amp;T Environmental Monitoring</t>
  </si>
  <si>
    <t>32760-2-3</t>
  </si>
  <si>
    <t>ST PD&amp;T Erosion and Sediment Control</t>
  </si>
  <si>
    <t>32760-3-1</t>
  </si>
  <si>
    <t>ST PD&amp;T Fisheries Field Technician</t>
  </si>
  <si>
    <t>32760-3-2</t>
  </si>
  <si>
    <t>ST PD&amp;T Electrofishing Recertification</t>
  </si>
  <si>
    <t>32760-4-1</t>
  </si>
  <si>
    <t>ST PD&amp;T Technical Writing</t>
  </si>
  <si>
    <t>32760-5-1</t>
  </si>
  <si>
    <t>ST PD&amp;T Riparian Area Regulation</t>
  </si>
  <si>
    <t>32760-6-1</t>
  </si>
  <si>
    <t>ST PD&amp;T Safety Training</t>
  </si>
  <si>
    <t>32760-7-1</t>
  </si>
  <si>
    <t>ST PD&amp;T Shellfish Course</t>
  </si>
  <si>
    <t>32760-8-1</t>
  </si>
  <si>
    <t>ST PD&amp;T Water Quality Sampling</t>
  </si>
  <si>
    <t>32860-1-1</t>
  </si>
  <si>
    <t>SS PD&amp;T Clemente</t>
  </si>
  <si>
    <t>32860-2-1</t>
  </si>
  <si>
    <t>SS PD&amp;T Couch Stone Symposium</t>
  </si>
  <si>
    <t>32860-3-1</t>
  </si>
  <si>
    <t>SS PD&amp;T GIS CIDA</t>
  </si>
  <si>
    <t>32860-4-1</t>
  </si>
  <si>
    <t>SS PD&amp;T Inside Out Prison Education</t>
  </si>
  <si>
    <t>32860-5-1</t>
  </si>
  <si>
    <t>SS PD&amp;T Inside Out Training</t>
  </si>
  <si>
    <t>32980-1-1</t>
  </si>
  <si>
    <t>32980-2-1</t>
  </si>
  <si>
    <t>TAT PD&amp;T Electrician</t>
  </si>
  <si>
    <t>33715-1-1</t>
  </si>
  <si>
    <t>33715-2-1</t>
  </si>
  <si>
    <t>33715-3-1</t>
  </si>
  <si>
    <t>33715-4-1</t>
  </si>
  <si>
    <t>REG PD&amp;T - Grandkids University</t>
  </si>
  <si>
    <t>33715-5-1</t>
  </si>
  <si>
    <t>REG PD&amp;T - Love of Learning</t>
  </si>
  <si>
    <t>34440-1-1</t>
  </si>
  <si>
    <t>CC PD&amp;T Administration</t>
  </si>
  <si>
    <t>34440-2-1</t>
  </si>
  <si>
    <t>CC  PD&amp;T- Business Management</t>
  </si>
  <si>
    <t>34440-3-1</t>
  </si>
  <si>
    <t>CC  PD&amp;T- FN Housing Manager Certificate</t>
  </si>
  <si>
    <t>34440-4-1</t>
  </si>
  <si>
    <t>CC  PD&amp;T- Health &amp; Human Services</t>
  </si>
  <si>
    <t>34440-5-1</t>
  </si>
  <si>
    <t>CC  PD&amp;T- Master Gardener</t>
  </si>
  <si>
    <t>34440-6-1</t>
  </si>
  <si>
    <t>CC  PD&amp;T- Open Enrolment</t>
  </si>
  <si>
    <t>34440-7-1</t>
  </si>
  <si>
    <t>CC  PD&amp;T- Small Contracts</t>
  </si>
  <si>
    <t>34440-8-1</t>
  </si>
  <si>
    <t>CC  PD&amp;T- Trades &amp; Applied Technology</t>
  </si>
  <si>
    <t>34640-1-1</t>
  </si>
  <si>
    <t>34640-2-1</t>
  </si>
  <si>
    <t>34640-3-1</t>
  </si>
  <si>
    <t>46410-2-1</t>
  </si>
  <si>
    <t>46410-2-2</t>
  </si>
  <si>
    <t>46410-3-1</t>
  </si>
  <si>
    <t>46410-3-2</t>
  </si>
  <si>
    <t>46410-4-1</t>
  </si>
  <si>
    <t>46410-4-2</t>
  </si>
  <si>
    <t>46410-6-1</t>
  </si>
  <si>
    <t>46410-6-2</t>
  </si>
  <si>
    <t>46420-1-1</t>
  </si>
  <si>
    <t>46800-1-1</t>
  </si>
  <si>
    <t>56110-1-1</t>
  </si>
  <si>
    <t>IT Ops Major Projects - Borealis</t>
  </si>
  <si>
    <t>56180-1-1</t>
  </si>
  <si>
    <t>IT ES Major Projects - Aurora</t>
  </si>
  <si>
    <t>Instructions for AP</t>
  </si>
  <si>
    <t>Location TBD</t>
  </si>
  <si>
    <t>Save supporting documentation in same folder?</t>
  </si>
  <si>
    <t>Save email authorization (in PDF) in same folder?</t>
  </si>
  <si>
    <t>Unhide the following tabs: "Loadsheet GL07" and "FX Rates"</t>
  </si>
  <si>
    <t>On the "FX Rates" tab, go to the Unit4 Excelerator tab and click Login. Fill out User Name, Client (VU) and Password. Click Login</t>
  </si>
  <si>
    <t>Click Load &gt; Current Sheet</t>
  </si>
  <si>
    <t>On the "Wo Type" tab, go to the Unit4 Excelerator tab and click Login. Fill out User Name, Client (VU) and Password. Click Login</t>
  </si>
  <si>
    <t>Click Unload &gt; Current Sheet</t>
  </si>
  <si>
    <t>(Work Order type is required in order to populate the Tax Reporting Reconciliation data)</t>
  </si>
  <si>
    <t>On "Loadsheet GL07" tab</t>
  </si>
  <si>
    <t>On Unit4 Excelerator tab, click Login. Fill out User Name, Client (VU) and Password. Click Login</t>
  </si>
  <si>
    <t>Review journal entry to ensure all data fields populated correctly</t>
  </si>
  <si>
    <t>If data is incorrect, Click Unload &gt; Current Sheet</t>
  </si>
  <si>
    <t>Once data is corrected, go to "Loadsheet GL07" and reload the sheet</t>
  </si>
  <si>
    <t>Save the workbook</t>
  </si>
  <si>
    <t>Click Post &gt; Current Sheet</t>
  </si>
  <si>
    <t>Login to UBW</t>
  </si>
  <si>
    <t>Go to Your ordered reports</t>
  </si>
  <si>
    <t>Click the "Show report" icon next to the "VIU AP PostBack - Register Invoices" report</t>
  </si>
  <si>
    <t>Review report</t>
  </si>
  <si>
    <t>If the Registration was successful, there will be a Transaction No. Make note of the Transaction No.</t>
  </si>
  <si>
    <t>If the Registration was unsuccessful, the report will contain an "Error log BATCH_INPUT"</t>
  </si>
  <si>
    <t>Review the report for any error messages or *** that indicate the data fields causing the upload error</t>
  </si>
  <si>
    <t>The batch will need to be deleted before it can be re-uploaded:</t>
  </si>
  <si>
    <t>Go to Accounting &gt; Batch Input &gt; Import transactions</t>
  </si>
  <si>
    <t>Type in your Batch ID and tab two times</t>
  </si>
  <si>
    <t>Click the Delete button at the bottom of the screen</t>
  </si>
  <si>
    <t>Click Yes to Confirm delete</t>
  </si>
  <si>
    <t>Once Registration is successful, the transaction will enter workflow</t>
  </si>
  <si>
    <t>Go to Task Management (click the checkmark at the top of the screen and select "Go to Task management"</t>
  </si>
  <si>
    <t>Click on the paperclip icon at the top right hand corner of the screen</t>
  </si>
  <si>
    <t>Attach all supporting documents:</t>
  </si>
  <si>
    <t>Supporting receipts (PDF format)</t>
  </si>
  <si>
    <t>Note: Email authorizations cannot be in outlook message format (.msg); needs to be in PDF - if not provided by employee in PDF, then print to PDF</t>
  </si>
  <si>
    <t>To attach documents:</t>
  </si>
  <si>
    <t>Method 1:</t>
  </si>
  <si>
    <t>Select "AP Incoming Invoices" folder</t>
  </si>
  <si>
    <t>Drag and drop document from File Explorer or from Outlook email message</t>
  </si>
  <si>
    <t>Edit the Document title:</t>
  </si>
  <si>
    <t>For multiple authorizations, add "1", "2", "3" suffix to end of document title</t>
  </si>
  <si>
    <t>Click Save</t>
  </si>
  <si>
    <t>Click the x at the top right hand corner of the document screen</t>
  </si>
  <si>
    <t>Click "Approve" in the workflow screen</t>
  </si>
  <si>
    <t>Method 2:</t>
  </si>
  <si>
    <t>Click "Add a document"</t>
  </si>
  <si>
    <t>Select "AP Incoming Invoices" as the Document type</t>
  </si>
  <si>
    <t>Click Upload and navigate to your saved files. Click Open</t>
  </si>
  <si>
    <t>Add a Document title:</t>
  </si>
  <si>
    <t>posted in a period other than the current period in UBW, the period will need to be adjusted.</t>
  </si>
  <si>
    <t>***</t>
  </si>
  <si>
    <t>This is a visual error only (has been classified as a low priority error). When the invoice is posted to the GL, the invoice description will match the invoice description</t>
  </si>
  <si>
    <t>in the upload file.</t>
  </si>
  <si>
    <t>Save As the workbook using the following naming convention: "PR xxxxxx MM-DD-YYYY" where xxxxxx is the Supplier ID</t>
  </si>
  <si>
    <t>Review "Payment Requisition" tab for accuracy and completeness:</t>
  </si>
  <si>
    <t>If a Supplier exists, fill in the appropriate Supplier ID.</t>
  </si>
  <si>
    <t>Section 1:</t>
  </si>
  <si>
    <t>If a Supplier # has been provided, confirm that the Supplier # is correct (check Supplier Masterfile)</t>
  </si>
  <si>
    <t xml:space="preserve">If no Supplier # has been provided, look up the Payee Name in the Supplier Masterfile to determine if a supplier already exists in the system: </t>
  </si>
  <si>
    <t>Section 2:</t>
  </si>
  <si>
    <t>Confirm that the Supplier Information is complete</t>
  </si>
  <si>
    <t>Section 3:</t>
  </si>
  <si>
    <t>Account, Work Order, Activity/Intake Code, Total, and Currency are mandatory fields</t>
  </si>
  <si>
    <t>Account is the four-digit account code (no tax suffix)</t>
  </si>
  <si>
    <t>Resno is only required if the account has a resno rule attached (employment expense)</t>
  </si>
  <si>
    <t>GST and PST are only required if the supporting receipts have itemized GST and PST amounts</t>
  </si>
  <si>
    <t>N/A = Not applicable; applies when all amounts are in CAD</t>
  </si>
  <si>
    <t>Section 4:</t>
  </si>
  <si>
    <t>Verify that the Requisitioned by and Authorized by names are correct</t>
  </si>
  <si>
    <t>Confirm that the Account Details are complete:</t>
  </si>
  <si>
    <t>Review "Payment Requisition " tab, right of the black line:</t>
  </si>
  <si>
    <t>Review column Z - if any of the cells display "Reload WO Type tab", unhide the WO Type tab and reload the sheet:</t>
  </si>
  <si>
    <t>Receipts and other supporting documents verified by (initials):</t>
  </si>
  <si>
    <t>Approver(s) verified by (initials):</t>
  </si>
  <si>
    <t>Return to "Payment Requisition" tab and correct data</t>
  </si>
  <si>
    <t>Note on adjustments: No adjustments should be made to the "Loadsheet GL07" directly - you will need to return to the "Payment Requisition" tab to revise the data.</t>
  </si>
  <si>
    <t>If the Payment Requisition form needs to be posted in a period other than the current period in UBW, the period will need to be adjusted at the time the documentation</t>
  </si>
  <si>
    <t>Return to your Excel file, unload the "Loadsheet GL07" tab and make the necessary changes to the "Payment Requisition" tab</t>
  </si>
  <si>
    <t>Payment Requisition form (Excel format)</t>
  </si>
  <si>
    <t>Payment Requisition: "PR xxxxxx MM-DD-YYYY" where xxxxxx is the Supplier ID</t>
  </si>
  <si>
    <t>Confirm that the Detail/Explanation of Payment free-text box has been completed</t>
  </si>
  <si>
    <t>Return to the "Payment Requisition" tab and ensure Work Order Types have now populated</t>
  </si>
  <si>
    <t>Posting Period:</t>
  </si>
  <si>
    <t>Invoice Description:</t>
  </si>
  <si>
    <t>Document Attachment:</t>
  </si>
  <si>
    <t xml:space="preserve">The invoice description in the Registration of incoming invoices screen displays the description of the first GL line within the upload file. </t>
  </si>
  <si>
    <t>Note that contact information does not need to be provided if the Supplier has an existing Supplier # (pink formatted cells can be ignored)</t>
  </si>
  <si>
    <t>Note that if the supplier has an existing Supplier #, EFT information does not need to be completed (pink formatted cells can be ignored)</t>
  </si>
  <si>
    <t>Note that the Invoice Description uses the first 50 characters of the description input in this field. The description may need to be modified if the requisitioner has included confidential information.</t>
  </si>
  <si>
    <t>Email approval(s) must be from the Approver(s) listed</t>
  </si>
  <si>
    <t>Total Payment Requested</t>
  </si>
  <si>
    <t>15519-2-5</t>
  </si>
  <si>
    <t>SA Awards - VIU Foundation</t>
  </si>
  <si>
    <t>Supplier</t>
  </si>
  <si>
    <t>Posted to AP Control Account</t>
  </si>
  <si>
    <t>Posted to Accounts As Listed</t>
  </si>
  <si>
    <t>Review Invoice Number to confirm applicability. Modify invoice number as required.</t>
  </si>
  <si>
    <t>AP Control Account: the AP Control Account has been set to a default of GL 2030 Accounts Payable - Control - Trade.</t>
  </si>
  <si>
    <t>Change this account to match the control account specified for the supplier group as listed in the Supplier Masterfile</t>
  </si>
  <si>
    <t>AP - Control - Provincial</t>
  </si>
  <si>
    <t>AP - Control - Federal</t>
  </si>
  <si>
    <t>AP - Control - Other Government</t>
  </si>
  <si>
    <t>AP - Control - Trade</t>
  </si>
  <si>
    <t>AP - Control - Union</t>
  </si>
  <si>
    <t>AP - Control - Employee</t>
  </si>
  <si>
    <t>*Default</t>
  </si>
  <si>
    <t>Invoice Status</t>
  </si>
  <si>
    <t>Detail / Explanation of Payment:</t>
  </si>
  <si>
    <t>Resno</t>
  </si>
  <si>
    <t>PST</t>
  </si>
  <si>
    <t>Currency</t>
  </si>
  <si>
    <t>INVREF</t>
  </si>
  <si>
    <t>UI</t>
  </si>
  <si>
    <t>Confirm that the "Convert to CAD? Y/N" cell (P55) is correct. If not, change the selection:</t>
  </si>
  <si>
    <t xml:space="preserve">Confirm that the payment information is complete. </t>
  </si>
  <si>
    <t>If wire transfer is selected, confirm that the Wire Transfer Banking Information form has been provided and is complete.</t>
  </si>
  <si>
    <t>Ensure that there is a date populated in the date field</t>
  </si>
  <si>
    <t>Ensure "Authorized by" is the correct approver and that email approval has been provided - complete the "Approver(s) verified by (initials)" field to the right of the black line</t>
  </si>
  <si>
    <t>Review the documentation provided. Fill out the "Receipts and other supporting documents verified by (initials)" field to the right of the black line</t>
  </si>
  <si>
    <t>After review of form is complete, fill out the "Payment Requisition Reviewed by" and "Reviewed on" fields to the right of the black line</t>
  </si>
  <si>
    <t>Click on the "AP to add attachments for invoice upload" task bucket and click on your Transaction No (recorded in Step 8)</t>
  </si>
  <si>
    <t>KID</t>
  </si>
  <si>
    <t>Checkbox Output Cells</t>
  </si>
  <si>
    <t>kid</t>
  </si>
  <si>
    <t>SEPARATE DISBURSEMENT</t>
  </si>
  <si>
    <t>If the form contains non-CAD amounts:</t>
  </si>
  <si>
    <t>Return to the "Payment Requisition" tab and ensure FX Rates have now populated for non-CAD currencies (column N)</t>
  </si>
  <si>
    <t>Note on posting period: the posting period used by UBW will default to the current period if the period in the loadsheet is closed, i.e. it will override the period indicated in the "Loadsheet GL07" tab.</t>
  </si>
  <si>
    <t>Email authorization</t>
  </si>
  <si>
    <t>Supporting receipts: "PR xxxxxx MM-DD-YYYY Supporting receipts"</t>
  </si>
  <si>
    <t>Email authorization: "PR xxxxxx MM-DD-YYYY Authorization"</t>
  </si>
  <si>
    <t>As noted in Step 5, the posting period used by UBW will default to the current period if the period in the loadsheet is closed. If the Payment Requisition form needs to be</t>
  </si>
  <si>
    <t>Review Comments:</t>
  </si>
  <si>
    <t>SUPPNAME</t>
  </si>
  <si>
    <t>ADDRESS</t>
  </si>
  <si>
    <t>CITY</t>
  </si>
  <si>
    <t>apar_name</t>
  </si>
  <si>
    <t>address</t>
  </si>
  <si>
    <t>place</t>
  </si>
  <si>
    <t>province</t>
  </si>
  <si>
    <t>zip_code</t>
  </si>
  <si>
    <t>PROV</t>
  </si>
  <si>
    <t>ZIP</t>
  </si>
  <si>
    <t>Sundry - 
Name</t>
  </si>
  <si>
    <t>Sundry - 
Address</t>
  </si>
  <si>
    <t>Sundry - 
City</t>
  </si>
  <si>
    <t>Sundry - 
Prov</t>
  </si>
  <si>
    <t>Sundry - 
Postal Code</t>
  </si>
  <si>
    <t>bank_acc_type</t>
  </si>
  <si>
    <t>Sundry -
Bank Acct</t>
  </si>
  <si>
    <t>Sundry -
Bank Acct Type</t>
  </si>
  <si>
    <t>bank_account</t>
  </si>
  <si>
    <t>WorkSafe BC self-assessment</t>
  </si>
  <si>
    <t>If WorkSafe BC is required to be self-assessed, two additional lines will need to be added to the Account Details section (DR GL6005, CR GL2114)</t>
  </si>
  <si>
    <t>The sundry supplier ID will need to be changed.</t>
  </si>
  <si>
    <t>There are two exceptions:</t>
  </si>
  <si>
    <t>WorkSafe BC self-assessment:</t>
  </si>
  <si>
    <t>Review the Description on the two additional lines added for the WorkSafe BC self-assessment and edit as necessary</t>
  </si>
  <si>
    <t>Unlock the sheet: go to the Review tab, click on "Unprotect Sheet" and enter in the password</t>
  </si>
  <si>
    <t>Unhide columns M through AG on "Payment Requisition" tab (click on the "+" button above column AH)</t>
  </si>
  <si>
    <t>Return to beginning of Step 9</t>
  </si>
  <si>
    <t>is attached to the transaction (see step 10)</t>
  </si>
  <si>
    <t>Section 5:</t>
  </si>
  <si>
    <t>Ensure that Section 4 has been completed if GL account 6005 was used in Section 3</t>
  </si>
  <si>
    <t>Liability Agreement provided, if applicable (initials):</t>
  </si>
  <si>
    <t>If "Yes" was selected in Section 4, ensure that the Liability Agreement, signed by the supplier, has been provided with the form. Fill out the "Liability Agreement provided, if applicable (initials)" field to the right of the black line</t>
  </si>
  <si>
    <t>Add any review comments if applicable in the "Review Comments" box</t>
  </si>
  <si>
    <t>factor_short</t>
  </si>
  <si>
    <r>
      <rPr>
        <b/>
        <sz val="11"/>
        <color theme="1"/>
        <rFont val="Calibri"/>
        <family val="2"/>
        <scheme val="minor"/>
      </rPr>
      <t xml:space="preserve">Payment Recipient # </t>
    </r>
    <r>
      <rPr>
        <sz val="11"/>
        <color theme="1"/>
        <rFont val="Calibri"/>
        <family val="2"/>
        <scheme val="minor"/>
      </rPr>
      <t xml:space="preserve">
</t>
    </r>
    <r>
      <rPr>
        <i/>
        <sz val="11"/>
        <color theme="1"/>
        <rFont val="Calibri"/>
        <family val="2"/>
        <scheme val="minor"/>
      </rPr>
      <t>(if applicable)</t>
    </r>
  </si>
  <si>
    <t>PAYREC</t>
  </si>
  <si>
    <t>Payment recipient</t>
  </si>
  <si>
    <t>If a Payment Recipient # has been provided, confirm that the Payment Recipient # is correct (check Payment Recipient listing)</t>
  </si>
  <si>
    <t>If no Payment Recipient # has been provided, ensure that the Supplier does not have multiple General addresses (check Supplier Masterfile)</t>
  </si>
  <si>
    <t>If the Supplier has multiple General addresses listed, then a Payment Recipient is required - you will need to determine what Payment Recipient # to use</t>
  </si>
  <si>
    <t>If the Supplier has only one General address listed, then a Payment Recipient is not required</t>
  </si>
  <si>
    <t>Note that contact information does not need to be provided if there is an existing Payment Recipient # (pink formatted cells can be ignored)</t>
  </si>
  <si>
    <t>***Current process is for one general address to be set up per Payment Recipient. Will need to revise this section if this process changes.</t>
  </si>
  <si>
    <t>(4 digits)</t>
  </si>
  <si>
    <t>CAD, then change the "Convert to CAD? Y/N" cell (P55) to Y (see also instructions in Step 5 below)</t>
  </si>
  <si>
    <t xml:space="preserve">Note that if you used either the "Supplier TBD" Supplier ID or the "Payment Recipient TBD" Payment Recipient ID, then the invoice will be auto-parked. </t>
  </si>
  <si>
    <t>You will need to access your task from the "AP Review - Parked Non-PO Invoice" task bucket instead</t>
  </si>
  <si>
    <t>However, you will need to modify the description back to the description as populated on the Excelerator in two cases:</t>
  </si>
  <si>
    <t>When the "Supplier TBD" Supplier ID has been used</t>
  </si>
  <si>
    <t>When the "Payment Recipient TBD" Payment Recipient ID has been used</t>
  </si>
  <si>
    <t>&gt;&gt;&gt; change the invoice description to "PROC - Need new Supplier ID - xx" where xx is your initials</t>
  </si>
  <si>
    <t>&gt;&gt;&gt; change the invoice description to "PROC - Need new Payment Recipient - xx" where xx is your initials</t>
  </si>
  <si>
    <t xml:space="preserve">Note that if all amounts are in the same foreign currency, no FX Rate will populate as payment will be made in the foreign currency, not CAD. If payment needs to be made in </t>
  </si>
  <si>
    <t>Y = Yes; applies when amounts are non-CAD amounts (the exception is when all amounts are in the same foreign currency)</t>
  </si>
  <si>
    <r>
      <t xml:space="preserve">N = No; applies when </t>
    </r>
    <r>
      <rPr>
        <b/>
        <u/>
        <sz val="11"/>
        <color theme="1"/>
        <rFont val="Calibri"/>
        <family val="2"/>
        <scheme val="minor"/>
      </rPr>
      <t>all</t>
    </r>
    <r>
      <rPr>
        <sz val="11"/>
        <color theme="1"/>
        <rFont val="Calibri"/>
        <family val="2"/>
        <scheme val="minor"/>
      </rPr>
      <t xml:space="preserve"> amounts are in the same foreign currency (payment will be made in the foreign currency)</t>
    </r>
  </si>
  <si>
    <t>Click here for Instructions</t>
  </si>
  <si>
    <r>
      <t xml:space="preserve">If a Supplier does not exist, use the </t>
    </r>
    <r>
      <rPr>
        <sz val="11"/>
        <color rgb="FFFF0000"/>
        <rFont val="Calibri"/>
        <family val="2"/>
        <scheme val="minor"/>
      </rPr>
      <t>"299997 Supplier TBD" Supplier ID (Note that the invoice will be auto-parked by the Excelerator if this Supplier ID is used)</t>
    </r>
  </si>
  <si>
    <r>
      <t xml:space="preserve">If a Payment Recipient does not exist, use the </t>
    </r>
    <r>
      <rPr>
        <sz val="11"/>
        <color rgb="FFFF0000"/>
        <rFont val="Calibri"/>
        <family val="2"/>
        <scheme val="minor"/>
      </rPr>
      <t>"299997A Payment Recipient TBD" ID (Note that the invoice will be auto-parked by the Excelerator if this Payment Recipient ID is used)</t>
    </r>
  </si>
  <si>
    <r>
      <rPr>
        <b/>
        <sz val="11"/>
        <color theme="1"/>
        <rFont val="Calibri"/>
        <family val="2"/>
        <scheme val="minor"/>
      </rPr>
      <t>Wire Transfer</t>
    </r>
    <r>
      <rPr>
        <sz val="11"/>
        <color theme="1"/>
        <rFont val="Calibri"/>
        <family val="2"/>
        <scheme val="minor"/>
      </rPr>
      <t xml:space="preserve"> (Procurement will send the supplier the Wire Transfer Banking Information form to complete)</t>
    </r>
  </si>
  <si>
    <t>responsible</t>
  </si>
  <si>
    <t>RESPONSIBLE</t>
  </si>
  <si>
    <t>Payment Requisition reviewed by (user ID):</t>
  </si>
  <si>
    <t>r1work_order</t>
  </si>
  <si>
    <t>11010-1-2</t>
  </si>
  <si>
    <t>PRES President Initiatives - TBD</t>
  </si>
  <si>
    <t>11010-1-3</t>
  </si>
  <si>
    <t>11010-1-4</t>
  </si>
  <si>
    <t>11110-1-1</t>
  </si>
  <si>
    <t>HR Employee Relations Department</t>
  </si>
  <si>
    <t>11150-1-1</t>
  </si>
  <si>
    <t>HR Human Resources Department</t>
  </si>
  <si>
    <t>11150-2-1</t>
  </si>
  <si>
    <t>HR Human Resources Department - Systems and Projects</t>
  </si>
  <si>
    <t>11515-1-1</t>
  </si>
  <si>
    <t>11520-1-1</t>
  </si>
  <si>
    <t>11525-1-1</t>
  </si>
  <si>
    <t>UR TBD</t>
  </si>
  <si>
    <t>11630-1-1</t>
  </si>
  <si>
    <t>USEC Diversity, Equity and Human Rights Office</t>
  </si>
  <si>
    <t>PVPA-CAU PVPA Initiatives</t>
  </si>
  <si>
    <t>12201-1-1</t>
  </si>
  <si>
    <t>AH Faculty Initiatives</t>
  </si>
  <si>
    <t>12401-1-1</t>
  </si>
  <si>
    <t>12401-1-2</t>
  </si>
  <si>
    <t>12460-1-1</t>
  </si>
  <si>
    <t>12601-1-1</t>
  </si>
  <si>
    <t>FOM Faculty Initiatives</t>
  </si>
  <si>
    <t>12701-1-1</t>
  </si>
  <si>
    <t>ST Faculty Initiatives</t>
  </si>
  <si>
    <t>12705-1-1</t>
  </si>
  <si>
    <t>ST Aqua group - TBD</t>
  </si>
  <si>
    <t>12801-1-1</t>
  </si>
  <si>
    <t>SS Faculty - Initiatives</t>
  </si>
  <si>
    <t>12901-1-1</t>
  </si>
  <si>
    <t>TAT Faculty Initiatives</t>
  </si>
  <si>
    <t>TAT Office Administration</t>
  </si>
  <si>
    <t>12965-1-1</t>
  </si>
  <si>
    <t>TAT Professional Baking &amp; Pastry Arts </t>
  </si>
  <si>
    <t>IEE Indigenous Education and Engagement</t>
  </si>
  <si>
    <t>13600-2-5</t>
  </si>
  <si>
    <t>14210-1-1</t>
  </si>
  <si>
    <t>PVPA-CAU UPA Surveys</t>
  </si>
  <si>
    <t>14210-2-1</t>
  </si>
  <si>
    <t>PVPA-CAU UPA Surveys - Students - NSSE</t>
  </si>
  <si>
    <t>14210-2-2</t>
  </si>
  <si>
    <t>PVPA-CAU UPA Surveys - Students - BGE</t>
  </si>
  <si>
    <t>14210-3-1</t>
  </si>
  <si>
    <t>PVPA-CAU UPA Surveys - Institutional</t>
  </si>
  <si>
    <t>14210-3-2</t>
  </si>
  <si>
    <t>PVPA-CAU UPA Surveys - Institutional - TBD</t>
  </si>
  <si>
    <t>14400-1-1</t>
  </si>
  <si>
    <t>CC Academic Administrator, Cowichan</t>
  </si>
  <si>
    <t>14410-1-1</t>
  </si>
  <si>
    <t>CC Campus Operations</t>
  </si>
  <si>
    <t>14610-1-1</t>
  </si>
  <si>
    <t>14620-1-1</t>
  </si>
  <si>
    <t>15510-1-1</t>
  </si>
  <si>
    <t>SA Student Services Department</t>
  </si>
  <si>
    <t>15550-1-1</t>
  </si>
  <si>
    <t>SA Student Engagement and Experiential Learning Department</t>
  </si>
  <si>
    <t>16010-1-1</t>
  </si>
  <si>
    <t>CFOVPA Office - Initiatives</t>
  </si>
  <si>
    <t>16010-2-1</t>
  </si>
  <si>
    <t>CFOVPA Office - TBD</t>
  </si>
  <si>
    <t>16010-2-2</t>
  </si>
  <si>
    <t>16110-1-1</t>
  </si>
  <si>
    <t>IT Operations Department</t>
  </si>
  <si>
    <t>16110-2-1</t>
  </si>
  <si>
    <t>IT Operations - Institutional Services</t>
  </si>
  <si>
    <t>16110-2-2</t>
  </si>
  <si>
    <t>IT TBD</t>
  </si>
  <si>
    <t>16120-1-2</t>
  </si>
  <si>
    <t>IT Client Services - TBD</t>
  </si>
  <si>
    <t>16130-2-3</t>
  </si>
  <si>
    <t>IT Infrastructure - Institutional - TBD</t>
  </si>
  <si>
    <t>16140-2-1</t>
  </si>
  <si>
    <t>16150-2-1</t>
  </si>
  <si>
    <t>IT Web Management - Institutional</t>
  </si>
  <si>
    <t>16160-2-1</t>
  </si>
  <si>
    <t>IT Security - Institutional</t>
  </si>
  <si>
    <t>16500-1-1</t>
  </si>
  <si>
    <t>FSCD TBD</t>
  </si>
  <si>
    <t>16510-1-1</t>
  </si>
  <si>
    <t>16520-1-1</t>
  </si>
  <si>
    <t>17011-1-1</t>
  </si>
  <si>
    <t>FIN TBD</t>
  </si>
  <si>
    <t>17015-2-1</t>
  </si>
  <si>
    <t>FIN Accounting Services Department - Institutional</t>
  </si>
  <si>
    <t>17020-2-1</t>
  </si>
  <si>
    <t>FIN Accounts Payable - Institutional</t>
  </si>
  <si>
    <t>17020-2-2</t>
  </si>
  <si>
    <t>FIN Accounts Payable - Inst. TBD</t>
  </si>
  <si>
    <t>17025-1-1</t>
  </si>
  <si>
    <t>17055-1-1</t>
  </si>
  <si>
    <t>17065-1-1</t>
  </si>
  <si>
    <t>17100-1-1</t>
  </si>
  <si>
    <t>MC Marketing &amp; Communications Division</t>
  </si>
  <si>
    <t>17105-1-1</t>
  </si>
  <si>
    <t>MC Marketing</t>
  </si>
  <si>
    <t>17110-1-1</t>
  </si>
  <si>
    <t>MC Analytics</t>
  </si>
  <si>
    <t>17115-1-1</t>
  </si>
  <si>
    <t>MC Recruitment</t>
  </si>
  <si>
    <t>17120-1-1</t>
  </si>
  <si>
    <t>MC Communications</t>
  </si>
  <si>
    <t>18000-1-1</t>
  </si>
  <si>
    <t>TBR - To be Redirected</t>
  </si>
  <si>
    <t>19000-1-1</t>
  </si>
  <si>
    <t>INST Balance Sheet</t>
  </si>
  <si>
    <t>19120-1-1</t>
  </si>
  <si>
    <t>19125-1-2</t>
  </si>
  <si>
    <t>19150-1-1</t>
  </si>
  <si>
    <t>INST Institutional Other</t>
  </si>
  <si>
    <t>EDUC Graduate Diploma - Inclusive Education</t>
  </si>
  <si>
    <t>22370-1-1</t>
  </si>
  <si>
    <t>EDUC TBD</t>
  </si>
  <si>
    <t>22425-1-1</t>
  </si>
  <si>
    <t>22501-1-1</t>
  </si>
  <si>
    <t>22505-1-1</t>
  </si>
  <si>
    <t>IE International Finance</t>
  </si>
  <si>
    <t>22510-1-1</t>
  </si>
  <si>
    <t>IE Graduate Programs Administration</t>
  </si>
  <si>
    <t>22535-1-1</t>
  </si>
  <si>
    <t>22535-2-1</t>
  </si>
  <si>
    <t>IE TBD</t>
  </si>
  <si>
    <t>22640-1-1</t>
  </si>
  <si>
    <t>FOM Graduate Programs Administrator</t>
  </si>
  <si>
    <t>23710-1-1</t>
  </si>
  <si>
    <t>REG Summer Session</t>
  </si>
  <si>
    <t>32665-1-1</t>
  </si>
  <si>
    <t>FOM TBD</t>
  </si>
  <si>
    <t>ANC Campus Store - Nanaimo</t>
  </si>
  <si>
    <t>46740-1-1</t>
  </si>
  <si>
    <t>ANC Food Services - Department</t>
  </si>
  <si>
    <t>46810-1-1</t>
  </si>
  <si>
    <t>88000-1-1</t>
  </si>
  <si>
    <t>VH High Schools - Administration</t>
  </si>
  <si>
    <t>12101-1-1</t>
  </si>
  <si>
    <t>ACP Faculty Initiatives</t>
  </si>
  <si>
    <t>46505-1-1</t>
  </si>
  <si>
    <t>FSCD Anciallary TBD</t>
  </si>
  <si>
    <t>46750-1-1</t>
  </si>
  <si>
    <t>ANC TBD</t>
  </si>
  <si>
    <t>11151-1-1</t>
  </si>
  <si>
    <t>HR Employee Wellbeing</t>
  </si>
  <si>
    <t>11151-2-1</t>
  </si>
  <si>
    <t>HR Employee Wellbeing - Health</t>
  </si>
  <si>
    <t>13730-1-1</t>
  </si>
  <si>
    <t>REG Admissions &amp; Registration</t>
  </si>
  <si>
    <t>13740-1-1</t>
  </si>
  <si>
    <t>REG Records &amp; Registration Systems</t>
  </si>
  <si>
    <t>17200-1-1</t>
  </si>
  <si>
    <t>17205-1-1</t>
  </si>
  <si>
    <t>17210-1-1</t>
  </si>
  <si>
    <t>17215-1-1</t>
  </si>
  <si>
    <t>17220-1-1</t>
  </si>
  <si>
    <t>12301-2-1</t>
  </si>
  <si>
    <t>EDUC Faculty - International Sections</t>
  </si>
  <si>
    <t>12105-5-1</t>
  </si>
  <si>
    <t>ACP ABE - TBD</t>
  </si>
  <si>
    <t>14205-2-1</t>
  </si>
  <si>
    <t>PVPA-CAU UPA Programs - Development</t>
  </si>
  <si>
    <t>22105-1-1</t>
  </si>
  <si>
    <t>ACP ABE - Nanaimo - Math Book</t>
  </si>
  <si>
    <t>32110-1-1</t>
  </si>
  <si>
    <t>11102-1-1</t>
  </si>
  <si>
    <t>HR Training and Professional Development - Institutional</t>
  </si>
  <si>
    <t>11111-1-1</t>
  </si>
  <si>
    <t>HR Collective Agreement / Legislation Interpretation and Application</t>
  </si>
  <si>
    <t>11115-1-1</t>
  </si>
  <si>
    <t>11120-1-1</t>
  </si>
  <si>
    <t>HR External Legal Counsel And Mediation/Arbitration</t>
  </si>
  <si>
    <t>11125-1-1</t>
  </si>
  <si>
    <t>HR Investigations</t>
  </si>
  <si>
    <t>11130-1-1</t>
  </si>
  <si>
    <t>HR Performance Management</t>
  </si>
  <si>
    <t>11151-4-1</t>
  </si>
  <si>
    <t>HR Employee Wellbeing - Benefits</t>
  </si>
  <si>
    <t>11155-1-1</t>
  </si>
  <si>
    <t>HR Leave &amp; Attendance Management</t>
  </si>
  <si>
    <t>11155-2-1</t>
  </si>
  <si>
    <t>HR Leave &amp; Attendance Management - ADMIN</t>
  </si>
  <si>
    <t>11155-3-1</t>
  </si>
  <si>
    <t>11155-4-1</t>
  </si>
  <si>
    <t>11155-5-1</t>
  </si>
  <si>
    <t>11165-1-1</t>
  </si>
  <si>
    <t>HR Recruitment &amp; Job Evaluation</t>
  </si>
  <si>
    <t>11165-2-1</t>
  </si>
  <si>
    <t>HR Talent Acquisition</t>
  </si>
  <si>
    <t>11165-3-1</t>
  </si>
  <si>
    <t>HR Orientation</t>
  </si>
  <si>
    <t>11165-4-1</t>
  </si>
  <si>
    <t>HR Job Evaluation</t>
  </si>
  <si>
    <t>12245-2-2</t>
  </si>
  <si>
    <t>AH Asian Studies Credential - TBD</t>
  </si>
  <si>
    <t>HR Employee Wellbeing - Positive Space Alliance (RECOVERY)</t>
  </si>
  <si>
    <t>22210-1-1</t>
  </si>
  <si>
    <t>AH Art and Design - Interior Design - Other - Student Art Sales</t>
  </si>
  <si>
    <t>22210-1-2</t>
  </si>
  <si>
    <t>AH Art and Design - Interior Design - Other - Visiting Artists Series</t>
  </si>
  <si>
    <t>22250-1-2</t>
  </si>
  <si>
    <t>AH Music - Other -  Student Performances</t>
  </si>
  <si>
    <t>22215-1-1</t>
  </si>
  <si>
    <t>AH Art and Design - Visual Art - Other - Student Art Sales</t>
  </si>
  <si>
    <t>22215-1-2</t>
  </si>
  <si>
    <t>AH Art and Design - Visual Art - Other - Visiting Artists Series</t>
  </si>
  <si>
    <t>16120-2-1</t>
  </si>
  <si>
    <t>IT Client Services - Institutional</t>
  </si>
  <si>
    <t>16180-2-1</t>
  </si>
  <si>
    <t>IT Enterprise Systems - Institutional</t>
  </si>
  <si>
    <t>11501-2-1</t>
  </si>
  <si>
    <t>CP Scholarship - Internally Funded</t>
  </si>
  <si>
    <t>11501-3-1</t>
  </si>
  <si>
    <t>CP Scholarship - Externally Funded</t>
  </si>
  <si>
    <t>11505-2-1</t>
  </si>
  <si>
    <t>CP Gift Officer - Academic and Career Preparation</t>
  </si>
  <si>
    <t>11505-3-1</t>
  </si>
  <si>
    <t>UR Advancement - TBD</t>
  </si>
  <si>
    <t>11505-3-2</t>
  </si>
  <si>
    <t>11552-2-4</t>
  </si>
  <si>
    <t>12120-4-1</t>
  </si>
  <si>
    <t>ACP TBD</t>
  </si>
  <si>
    <t>IEE Indigenous Education</t>
  </si>
  <si>
    <t>IEE AUB - ACP Partnership</t>
  </si>
  <si>
    <t>IEE Indigenous Mentorship</t>
  </si>
  <si>
    <t>IEE CFN - Stewardship Training</t>
  </si>
  <si>
    <t>IEE CFN - 2018 Stewardship</t>
  </si>
  <si>
    <t>IEE Gitxsan Development Group</t>
  </si>
  <si>
    <t>IEE Heiltsuk - Eco Tourism</t>
  </si>
  <si>
    <t>23525-4-1</t>
  </si>
  <si>
    <t>IEE SFN - Indigenous Construction</t>
  </si>
  <si>
    <t>IEE Misc - Indigenous Contract</t>
  </si>
  <si>
    <t>IEE EleV Scholarship Program - Administration</t>
  </si>
  <si>
    <t>23535-1-2</t>
  </si>
  <si>
    <t>IEE EleV - TBD</t>
  </si>
  <si>
    <t>IEE EleV - Creating Pathways</t>
  </si>
  <si>
    <t>IEE EleV - Monitor &amp; Evaluation</t>
  </si>
  <si>
    <t>IEE EleV - Scholarships</t>
  </si>
  <si>
    <t>IEE EleV - Transition to employment</t>
  </si>
  <si>
    <t>IEE EleV - Youth Development</t>
  </si>
  <si>
    <t>IEE MCF - Community Internship</t>
  </si>
  <si>
    <t>IEE MCF - Learning Facilitator</t>
  </si>
  <si>
    <t>22501-1-3</t>
  </si>
  <si>
    <t>22550-1-11</t>
  </si>
  <si>
    <t>IE EAFS - Central Asia Office</t>
  </si>
  <si>
    <t>IE EAFS - China Office</t>
  </si>
  <si>
    <t>25025-1-1</t>
  </si>
  <si>
    <t>SRCA VIURAC RF - Affleck</t>
  </si>
  <si>
    <t>25025-1-10</t>
  </si>
  <si>
    <t>SRCA VIURAC RF - Kelly</t>
  </si>
  <si>
    <t>25025-1-12</t>
  </si>
  <si>
    <t>SRCA VIURAC RF - Krogh</t>
  </si>
  <si>
    <t>25025-1-14</t>
  </si>
  <si>
    <t>SRCA VIURAC RF - Lavoie</t>
  </si>
  <si>
    <t>25025-1-16</t>
  </si>
  <si>
    <t>SRCA VIURAC RF - Moghimehfar</t>
  </si>
  <si>
    <t>25025-1-17</t>
  </si>
  <si>
    <t>SRCA VIURAC RF - Robichaud</t>
  </si>
  <si>
    <t>25025-1-19</t>
  </si>
  <si>
    <t>SRCA VIURAC RF - Russell SLMN</t>
  </si>
  <si>
    <t>25025-1-2</t>
  </si>
  <si>
    <t>SRCA VIURAC RF - Anglestad</t>
  </si>
  <si>
    <t>25025-1-20</t>
  </si>
  <si>
    <t>SRCA VIURAC RF - Russell STURG</t>
  </si>
  <si>
    <t>25025-1-21</t>
  </si>
  <si>
    <t>SRCA VIURAC RF - Schmid</t>
  </si>
  <si>
    <t>25025-1-22</t>
  </si>
  <si>
    <t>SRCA VIURAC RF - Shaw</t>
  </si>
  <si>
    <t>25025-1-25</t>
  </si>
  <si>
    <t>SRCA VIURAC RF - Wilson</t>
  </si>
  <si>
    <t>25025-1-5</t>
  </si>
  <si>
    <t>SRCA VIURAC RF -  Doughty</t>
  </si>
  <si>
    <t>25025-1-6</t>
  </si>
  <si>
    <t>SRCA VIURAC RF - Duff</t>
  </si>
  <si>
    <t>25025-1-7</t>
  </si>
  <si>
    <t>SRCA VIURAC RF - Gorrell-2</t>
  </si>
  <si>
    <t>25025-1-8</t>
  </si>
  <si>
    <t>SRCA VIURAC RF - Johnstone</t>
  </si>
  <si>
    <t>25025-2-3</t>
  </si>
  <si>
    <t>SRCA VIURAC N-GRF - Janes (1)</t>
  </si>
  <si>
    <t>25025-3-3</t>
  </si>
  <si>
    <t>SRCA VIURAC S-GRF - Shaw</t>
  </si>
  <si>
    <t>25025-4-2</t>
  </si>
  <si>
    <t>SRCA VIURAC SSHRC CEA - Moll</t>
  </si>
  <si>
    <t>25025-5-2</t>
  </si>
  <si>
    <t>SRCA VIURAC SIG15 - Hopwood</t>
  </si>
  <si>
    <t>25025-5-3</t>
  </si>
  <si>
    <t>SRCA VIURAC SIG15 - Lewis</t>
  </si>
  <si>
    <t>25025-5-4</t>
  </si>
  <si>
    <t>SRCA VIURAC SIG15 - Manson</t>
  </si>
  <si>
    <t>25025-5-6</t>
  </si>
  <si>
    <t>SRCA VIURAC SIG18 - McCunn</t>
  </si>
  <si>
    <t>25025-6-1</t>
  </si>
  <si>
    <t>SRCA VIURAC-Multiple - RF SIG18 - Gray</t>
  </si>
  <si>
    <t>25025-6-4</t>
  </si>
  <si>
    <t>SRCA VIURAC-Multiple - SIG18 SGRF - Moghimehfa</t>
  </si>
  <si>
    <t>25100-10-10</t>
  </si>
  <si>
    <t>SRCA RIF - REFBC - Gorrell 101061</t>
  </si>
  <si>
    <t>25100-10-11</t>
  </si>
  <si>
    <t>SRCA RIF - REFBC - Green 101062</t>
  </si>
  <si>
    <t>25100-10-12</t>
  </si>
  <si>
    <t>SRCA RIF - REFBC - Krogh 101085</t>
  </si>
  <si>
    <t>25100-11-1</t>
  </si>
  <si>
    <t>SRCA RIF - Multiple Funders - Holland</t>
  </si>
  <si>
    <t>25100-12-2</t>
  </si>
  <si>
    <t>SRCA SSHRC CG - De La Barre</t>
  </si>
  <si>
    <t>25100-12-3</t>
  </si>
  <si>
    <t>SRCA SSHRCCG - Rollwagen</t>
  </si>
  <si>
    <t>25100-12-4</t>
  </si>
  <si>
    <t>SRCA SSHRC CGSM - Gibson</t>
  </si>
  <si>
    <t>25100-12-6</t>
  </si>
  <si>
    <t>SRCA SSHRC IDG - Gray</t>
  </si>
  <si>
    <t>25100-12-7</t>
  </si>
  <si>
    <t>SRCA SSHRC IRCR CG - Martin</t>
  </si>
  <si>
    <t>25100-12-9</t>
  </si>
  <si>
    <t>SRCA SSHRC SIG 2015-17</t>
  </si>
  <si>
    <t>25100-13-4</t>
  </si>
  <si>
    <t>SRCA DAMES - MSFHR Reach</t>
  </si>
  <si>
    <t>25100-13-6</t>
  </si>
  <si>
    <t>SRCA  Health Canada (UVIC - Styles)</t>
  </si>
  <si>
    <t>25100-2-1</t>
  </si>
  <si>
    <t>SRCA ASPER - Hengstler</t>
  </si>
  <si>
    <t>25100-2-2</t>
  </si>
  <si>
    <t>SRCA ASPER - Mayes</t>
  </si>
  <si>
    <t>25100-2-3</t>
  </si>
  <si>
    <t>SRCA ASPER - McGrail</t>
  </si>
  <si>
    <t>25100-2-4</t>
  </si>
  <si>
    <t>SRCA ASPER - Mohabeer</t>
  </si>
  <si>
    <t>25100-2-6</t>
  </si>
  <si>
    <t>SRCA ASPER - Williams 18-19</t>
  </si>
  <si>
    <t>25100-5-2</t>
  </si>
  <si>
    <t>SRCA CFI - IOF Estuaries (Shaw)</t>
  </si>
  <si>
    <t>25100-6-1</t>
  </si>
  <si>
    <t>SRCA CIHR - Travel</t>
  </si>
  <si>
    <t>25100-8-8</t>
  </si>
  <si>
    <t>SRCA NSERC Engage - Gill</t>
  </si>
  <si>
    <t>25100-9-2</t>
  </si>
  <si>
    <t>SRCA RIF - Ministry - Baker</t>
  </si>
  <si>
    <t>25100-9-3</t>
  </si>
  <si>
    <t>SRCA RIF - Ministry - Bowes</t>
  </si>
  <si>
    <t>25100-9-4</t>
  </si>
  <si>
    <t>SRCA RIF - Ministry - Ferguson</t>
  </si>
  <si>
    <t>25100-9-6</t>
  </si>
  <si>
    <t>SRCA RIF - Ministry - Gorrell</t>
  </si>
  <si>
    <t>25100-9-7</t>
  </si>
  <si>
    <t>SRCA RIF - Ministry - Krogh</t>
  </si>
  <si>
    <t>25100-9-9</t>
  </si>
  <si>
    <t>SRCA RIF - Ministry - Schroeder</t>
  </si>
  <si>
    <t>25125-1-1</t>
  </si>
  <si>
    <t>SRCA BC MIN ED 2(UVIC) - Fisher</t>
  </si>
  <si>
    <t>25125-1-11</t>
  </si>
  <si>
    <t>SRCA INAC - Hobenshield</t>
  </si>
  <si>
    <t>25125-1-13</t>
  </si>
  <si>
    <t>SRCA IS Health-Wellness - Sakaki</t>
  </si>
  <si>
    <t>25125-1-14</t>
  </si>
  <si>
    <t>SRCA MIN AG - Fischer Russell</t>
  </si>
  <si>
    <t>25125-1-17</t>
  </si>
  <si>
    <t>SRCA PACHEEDAHT - Sakaki</t>
  </si>
  <si>
    <t>25125-1-19</t>
  </si>
  <si>
    <t>SRCA VI Economic Alliance - Sakaki</t>
  </si>
  <si>
    <t>25125-1-3</t>
  </si>
  <si>
    <t>SRCA BCCAT - Dick</t>
  </si>
  <si>
    <t>25125-1-6</t>
  </si>
  <si>
    <t>SRCA ECO-Hobkirk - Sakaki</t>
  </si>
  <si>
    <t>25125-1-7</t>
  </si>
  <si>
    <t>SRCA ECO-Vivani - Sakaki</t>
  </si>
  <si>
    <t>25150-1-2</t>
  </si>
  <si>
    <t>SRCA MABRRI - Communications</t>
  </si>
  <si>
    <t>25150-2-1</t>
  </si>
  <si>
    <t>SRCA MABRRI - Student Projects</t>
  </si>
  <si>
    <t>25150-3-1</t>
  </si>
  <si>
    <t>SRCA MABRRI - Coordinators</t>
  </si>
  <si>
    <t>25152-3-2</t>
  </si>
  <si>
    <t>SRCA MABRRI SITKA - Shaw</t>
  </si>
  <si>
    <t>25155-1-1</t>
  </si>
  <si>
    <t>SRCA MABRRI Campbellton2 - Shaw</t>
  </si>
  <si>
    <t>25155-1-10</t>
  </si>
  <si>
    <t>SRCA MABRRI Port Alberni - Shaw</t>
  </si>
  <si>
    <t>25155-1-14</t>
  </si>
  <si>
    <t>SRCA MABRRI WWF Forage 18-19 - Shaw</t>
  </si>
  <si>
    <t>25155-1-2</t>
  </si>
  <si>
    <t>SRCA MABRRI Campbell River 2019 - Shaw</t>
  </si>
  <si>
    <t>25155-1-4</t>
  </si>
  <si>
    <t>SRCA MABRRI Campbell River - Tree 19 - Shaw</t>
  </si>
  <si>
    <t>25155-1-5</t>
  </si>
  <si>
    <t>SRCA MABRRI Gold River 2019 - Shaw</t>
  </si>
  <si>
    <t>25155-1-6</t>
  </si>
  <si>
    <t>SRCA MABRRI Lantzville 2019 - Shaw</t>
  </si>
  <si>
    <t>25155-1-7</t>
  </si>
  <si>
    <t>SRCA MABRRI Malahat Nation - Shaw</t>
  </si>
  <si>
    <t>25155-1-8</t>
  </si>
  <si>
    <t>SRCA MABRRI NCE (CMN) - Shaw</t>
  </si>
  <si>
    <t>22701-1-10</t>
  </si>
  <si>
    <t>ST General Research - Key</t>
  </si>
  <si>
    <t>22701-1-14</t>
  </si>
  <si>
    <t>ST General Research - Pennell</t>
  </si>
  <si>
    <t>22701-1-2</t>
  </si>
  <si>
    <t>ST General Research - Barsby</t>
  </si>
  <si>
    <t>22701-1-3</t>
  </si>
  <si>
    <t>ST General Research - Dudas</t>
  </si>
  <si>
    <t>22701-1-5</t>
  </si>
  <si>
    <t>ST General Research - Fischer</t>
  </si>
  <si>
    <t>22701-1-6</t>
  </si>
  <si>
    <t>ST General Research - Friesen</t>
  </si>
  <si>
    <t>22701-1-8</t>
  </si>
  <si>
    <t>ST General Research - Hearn</t>
  </si>
  <si>
    <t>ST Seafood Innovation Centre - Feasibility</t>
  </si>
  <si>
    <t>22710-1-1</t>
  </si>
  <si>
    <t>ST Biology Student Fund</t>
  </si>
  <si>
    <t>22710-3-2</t>
  </si>
  <si>
    <t>ST BioTech Research - TBD</t>
  </si>
  <si>
    <t>22710-4-1</t>
  </si>
  <si>
    <t>ST Biology TBD</t>
  </si>
  <si>
    <t>22715-1-1</t>
  </si>
  <si>
    <t>ST Chemistry TBD</t>
  </si>
  <si>
    <t>22715-2-1</t>
  </si>
  <si>
    <t>22715-3-1</t>
  </si>
  <si>
    <t>22730-1-1</t>
  </si>
  <si>
    <t>ST Engineering Fair</t>
  </si>
  <si>
    <t>22740-1-2</t>
  </si>
  <si>
    <t>ST Forestry Field Trips - International</t>
  </si>
  <si>
    <t>PVPA-CAU Provost Contingency</t>
  </si>
  <si>
    <t>PVPA-CAU Travel - UT Instructional Delivery</t>
  </si>
  <si>
    <t>PVPA-CAU Travel - Instructional Recruitment</t>
  </si>
  <si>
    <t>PVPA-CAU Professional Development - UBC Doctor Education</t>
  </si>
  <si>
    <t>PVPA-CAU Curriculum Development Fund</t>
  </si>
  <si>
    <t>PVPA-CAU Theatre Operations</t>
  </si>
  <si>
    <t>PVPA - AVPA Office</t>
  </si>
  <si>
    <t>PVPA - AVPA Interim AVPA Professional Development</t>
  </si>
  <si>
    <t>14000-2-1</t>
  </si>
  <si>
    <t>PVPA - AVPA Business Case Office</t>
  </si>
  <si>
    <t>PVPA-CAU AVPA Initiatives</t>
  </si>
  <si>
    <t>16432-3-2</t>
  </si>
  <si>
    <t>FSCD Mariner Field Maintenance</t>
  </si>
  <si>
    <t>16432-3-3</t>
  </si>
  <si>
    <t>FSCD Mills Street Site</t>
  </si>
  <si>
    <t>12600-2-1</t>
  </si>
  <si>
    <t>FOM Faculty Administration</t>
  </si>
  <si>
    <t>12625-1-2</t>
  </si>
  <si>
    <t>FOM Marketing - Extra Sections</t>
  </si>
  <si>
    <t>22601-1-9</t>
  </si>
  <si>
    <t>FOM General Research - Murray</t>
  </si>
  <si>
    <t>22601-2-2</t>
  </si>
  <si>
    <t>FOM MBA Funded - TBD</t>
  </si>
  <si>
    <t>22601-4-2</t>
  </si>
  <si>
    <t>FOM Recruitment and Retention</t>
  </si>
  <si>
    <t>15501-1-1</t>
  </si>
  <si>
    <t>SA Student Affairs Division - Initiatives</t>
  </si>
  <si>
    <t>15515-1-1</t>
  </si>
  <si>
    <t>SA Student Services Advising</t>
  </si>
  <si>
    <t>SA Accessibility Services</t>
  </si>
  <si>
    <t>SA International Accessibility Services</t>
  </si>
  <si>
    <t>15521-1-1</t>
  </si>
  <si>
    <t>SA Services for Aboriginal Students</t>
  </si>
  <si>
    <t>15522-2-1</t>
  </si>
  <si>
    <t>SA Student Conduct - Education &amp; Training</t>
  </si>
  <si>
    <t>15522-3-1</t>
  </si>
  <si>
    <t>SA Student Conduct - External Investigators</t>
  </si>
  <si>
    <t>15586-2-1</t>
  </si>
  <si>
    <t>SA Recreation - Intramurals</t>
  </si>
  <si>
    <t>15586-3-1</t>
  </si>
  <si>
    <t>SA Recreation - Camps</t>
  </si>
  <si>
    <t>15588-1-2</t>
  </si>
  <si>
    <t>SA Athletics - Banquet</t>
  </si>
  <si>
    <t>15588-5-2</t>
  </si>
  <si>
    <t>SA Athletics - Club Baseball</t>
  </si>
  <si>
    <t>15588-5-4</t>
  </si>
  <si>
    <t>SA Athletics - Club Hockey</t>
  </si>
  <si>
    <t>15588-5-5</t>
  </si>
  <si>
    <t>SA Athletics - Club Rugby</t>
  </si>
  <si>
    <t>15588-5-6</t>
  </si>
  <si>
    <t>SA Athletics - Club Swimming</t>
  </si>
  <si>
    <t>12901-1-3</t>
  </si>
  <si>
    <t>12945-2-1</t>
  </si>
  <si>
    <t>TAT Horticulture - Greenhouse Production</t>
  </si>
  <si>
    <t>TAT Office Administration - Rentals &amp; Deposits</t>
  </si>
  <si>
    <t>22945-2-1</t>
  </si>
  <si>
    <t>TAT Horticulture Contract - Forest Seedling</t>
  </si>
  <si>
    <t>22945-3-1</t>
  </si>
  <si>
    <t>TAT Horticulture - Nursery</t>
  </si>
  <si>
    <t>22972-1-1</t>
  </si>
  <si>
    <t>TAT Trades Discovery Contracts - Nanaimo</t>
  </si>
  <si>
    <t>24440-2-1</t>
  </si>
  <si>
    <t>CC TBD</t>
  </si>
  <si>
    <t>24440-3-1</t>
  </si>
  <si>
    <t>24440-4-1</t>
  </si>
  <si>
    <t>24440-4-2</t>
  </si>
  <si>
    <t>24440-5-1</t>
  </si>
  <si>
    <t>24440-5-2</t>
  </si>
  <si>
    <t>24440-5-3</t>
  </si>
  <si>
    <t>22601-4-3</t>
  </si>
  <si>
    <t>FOM IPTRN conference</t>
  </si>
  <si>
    <t>IEE EleV - VIU Contribution</t>
  </si>
  <si>
    <t>88050-1-1</t>
  </si>
  <si>
    <t>VH Scholarships</t>
  </si>
  <si>
    <t>88075-1-1</t>
  </si>
  <si>
    <t>VH Combined - Domestic and International activity</t>
  </si>
  <si>
    <t>88100-1-1</t>
  </si>
  <si>
    <t>VH Domestic activity</t>
  </si>
  <si>
    <t>88200-1-1</t>
  </si>
  <si>
    <t>VH International activity</t>
  </si>
  <si>
    <t>88200-1-2</t>
  </si>
  <si>
    <t>VH Insurance and Recoveries</t>
  </si>
  <si>
    <t>88210-1-1</t>
  </si>
  <si>
    <t>VH Adult and Foundation Programs</t>
  </si>
  <si>
    <t>88215-1-1</t>
  </si>
  <si>
    <t>VH Summer Programs</t>
  </si>
  <si>
    <t>88230-1-1</t>
  </si>
  <si>
    <t>VH Group Programs</t>
  </si>
  <si>
    <t>88299-1-1</t>
  </si>
  <si>
    <t>VH High Schools Clearing</t>
  </si>
  <si>
    <t>11502-1-1</t>
  </si>
  <si>
    <t>CP Annual Campaigns</t>
  </si>
  <si>
    <t>11502-1-2</t>
  </si>
  <si>
    <t>CP Giving Tuesday Campaign</t>
  </si>
  <si>
    <t>11503-1-2</t>
  </si>
  <si>
    <t>CP Sponsorship - Cowichan Valley</t>
  </si>
  <si>
    <t>11503-1-3</t>
  </si>
  <si>
    <t>CP Sponsorship - Parksville-Qualicum</t>
  </si>
  <si>
    <t>11503-1-4</t>
  </si>
  <si>
    <t>11503-1-5</t>
  </si>
  <si>
    <t>CP Sponsorship - Vancouver Island Focus</t>
  </si>
  <si>
    <t>11503-1-6</t>
  </si>
  <si>
    <t>CP Sponsorship - Provincial Focus</t>
  </si>
  <si>
    <t>11503-1-7</t>
  </si>
  <si>
    <t>CP Sponsorship - National Focus</t>
  </si>
  <si>
    <t>11505-2-2</t>
  </si>
  <si>
    <t>CP Gift Officer - Arts &amp; Humanities</t>
  </si>
  <si>
    <t>11505-2-3</t>
  </si>
  <si>
    <t>CP Gift Officer - Education</t>
  </si>
  <si>
    <t>11505-2-4</t>
  </si>
  <si>
    <t>CP Gift Officer - Health &amp; Human Services</t>
  </si>
  <si>
    <t>11505-2-5</t>
  </si>
  <si>
    <t>CP Gift Officer - International Education</t>
  </si>
  <si>
    <t>11505-2-6</t>
  </si>
  <si>
    <t>CP Gift Officer - Management</t>
  </si>
  <si>
    <t>11505-2-7</t>
  </si>
  <si>
    <t>CP Gift Officer - Science &amp; Technology</t>
  </si>
  <si>
    <t>11505-2-8</t>
  </si>
  <si>
    <t>CP Gift Officer - Social Sciences</t>
  </si>
  <si>
    <t>11505-2-9</t>
  </si>
  <si>
    <t>CP Gift Officer - Trades &amp; Applied Technology</t>
  </si>
  <si>
    <t>25100-10-2</t>
  </si>
  <si>
    <t>SRCA RIF - REFBC - Manson</t>
  </si>
  <si>
    <t>17220-1-2</t>
  </si>
  <si>
    <t>MC Communications - Indigenous Speaker Series</t>
  </si>
  <si>
    <t>IEE ASP - Language HLQ</t>
  </si>
  <si>
    <t>IEE ASP - Language KWA</t>
  </si>
  <si>
    <t>25025-1-42</t>
  </si>
  <si>
    <t>SRCA VIURAC RF - Lait (Moved to MABRRI)</t>
  </si>
  <si>
    <t>SRCA VIURAC SIG18 - PASTRO</t>
  </si>
  <si>
    <t>SRCA VIURAC SIG18 - WARSH 100592</t>
  </si>
  <si>
    <t>25152-5-2</t>
  </si>
  <si>
    <t>SRCA MABRRI RIF - Ministry - Gilchrist - 100606</t>
  </si>
  <si>
    <t>SRCA VIURAC-MULTIPLE-SIG18-SGRF-GOVER-BASAR 100590-91</t>
  </si>
  <si>
    <t>SRCA VIURAC S-GRF-Lewis 100556</t>
  </si>
  <si>
    <t>SRCA RIF - Ministry - Johnson - 100497</t>
  </si>
  <si>
    <t>SRCA MABRRI NALMA Pan 2020 – Shaw 5724</t>
  </si>
  <si>
    <t>25100-6-3</t>
  </si>
  <si>
    <t>SRCA CIHR - COVID - Dames</t>
  </si>
  <si>
    <t>25155-1-29</t>
  </si>
  <si>
    <t>SRCA MABRRI TseshahtFN - Shaw 100734</t>
  </si>
  <si>
    <t>25155-1-30</t>
  </si>
  <si>
    <t>SRCA MABRRI MECCS - Shaw 5665</t>
  </si>
  <si>
    <t>25125-1-28</t>
  </si>
  <si>
    <t>SRCA TULA (UNBC) - Owikeno - Floyd</t>
  </si>
  <si>
    <t>25025-7-6</t>
  </si>
  <si>
    <t>SRCA VIURAC-AEST- Mayes 100652</t>
  </si>
  <si>
    <t>25025-7-7</t>
  </si>
  <si>
    <t>SRCA VIURAC-AEST- Anderson 637</t>
  </si>
  <si>
    <t>25100-13-13</t>
  </si>
  <si>
    <t>SRCA MITACS RTA - SRCA</t>
  </si>
  <si>
    <t>25125-1-29</t>
  </si>
  <si>
    <t>25155-1-31</t>
  </si>
  <si>
    <t>SRCA MABRRI CMN - Shaw 5747</t>
  </si>
  <si>
    <t>25125-1</t>
  </si>
  <si>
    <t>SRCA Error - Do Not Use</t>
  </si>
  <si>
    <t>25125-1-30</t>
  </si>
  <si>
    <t>SRCA IND-North-Affairs (Gitksan) Floyd 100600</t>
  </si>
  <si>
    <t>25025-1-51</t>
  </si>
  <si>
    <t>SRCA VIURAC RF - Publish - Heiti 100727</t>
  </si>
  <si>
    <t>25100-4-4</t>
  </si>
  <si>
    <t>SRCA CRC TIPS - EDI Stipend - Vaugeois 5779</t>
  </si>
  <si>
    <t>25125-1-31</t>
  </si>
  <si>
    <t>25100-13-14</t>
  </si>
  <si>
    <t>SRCA NOAA/PSMFC (OSU) - Green</t>
  </si>
  <si>
    <t>25152-1-5</t>
  </si>
  <si>
    <t>SRCA MABRRI RIF REFBC - Bowes 100598</t>
  </si>
  <si>
    <t>25100-13-15</t>
  </si>
  <si>
    <t>SRCA MITACS BSI - SRCA</t>
  </si>
  <si>
    <t>25152-3-6</t>
  </si>
  <si>
    <t>SRCA MABRRI Grant - Other Mitacs Accelerate (Fletcher) - Shaw 5763</t>
  </si>
  <si>
    <t>22440-7-1</t>
  </si>
  <si>
    <t>22440-8-1</t>
  </si>
  <si>
    <t>23525-5-1</t>
  </si>
  <si>
    <t>IEE Nanwakolas Council - STTP</t>
  </si>
  <si>
    <t>25100-13-16</t>
  </si>
  <si>
    <t>SRCA MITACS ACC - Gorrell 5761</t>
  </si>
  <si>
    <t>25155-1-32</t>
  </si>
  <si>
    <t>SRCA MABRRI WWF - Shaw 5792</t>
  </si>
  <si>
    <t>22201-4-1</t>
  </si>
  <si>
    <t>AH General Research - Wood</t>
  </si>
  <si>
    <t>25100-13-17</t>
  </si>
  <si>
    <t>SRCA VAN FDN - Wager 100677</t>
  </si>
  <si>
    <t>23525-4-2</t>
  </si>
  <si>
    <t>IEE SFN - ECE 2020</t>
  </si>
  <si>
    <t>24645-3-1</t>
  </si>
  <si>
    <t>25025-1-52</t>
  </si>
  <si>
    <t>SRCA VIURAC RF - Publish - Martin 100877</t>
  </si>
  <si>
    <t>88300-1-1</t>
  </si>
  <si>
    <t>VH High Schools - Due To/From</t>
  </si>
  <si>
    <t>24445-5-5</t>
  </si>
  <si>
    <t>CC Contract - Indigenous Peoples In Trades Training</t>
  </si>
  <si>
    <t>22550-1-39</t>
  </si>
  <si>
    <t>IE EAFS - Wine Field School - Europe</t>
  </si>
  <si>
    <t>55140-1-1</t>
  </si>
  <si>
    <t>SRCA Lane CFI - BCKDF</t>
  </si>
  <si>
    <t>23525-1-3</t>
  </si>
  <si>
    <t>IEE CFN - 2020 Stewardship Training</t>
  </si>
  <si>
    <t>25100-9-15</t>
  </si>
  <si>
    <t>SRCA RIF - Ministry  - Russell 100948</t>
  </si>
  <si>
    <t>22701-1-17</t>
  </si>
  <si>
    <t>ST General Research - Russell</t>
  </si>
  <si>
    <t>23525-3-2</t>
  </si>
  <si>
    <t>IEE Heiltsuk - Ecotourism 2020-2021</t>
  </si>
  <si>
    <t>25100-8-13</t>
  </si>
  <si>
    <t>SRCA NSERC DG - Stringham</t>
  </si>
  <si>
    <t>11031-1-1</t>
  </si>
  <si>
    <t>PRES Brand and Marketing</t>
  </si>
  <si>
    <t>11032-1-1</t>
  </si>
  <si>
    <t>PRES Communications</t>
  </si>
  <si>
    <t>11032-1-2</t>
  </si>
  <si>
    <t>PRES Communications - Indigenous Speakers Series</t>
  </si>
  <si>
    <t>25100-13-18</t>
  </si>
  <si>
    <t>SRCA UNI-CAN-SRCA 5825</t>
  </si>
  <si>
    <t>25100-12-12</t>
  </si>
  <si>
    <t>SRCA SSHRC CG - DOUGHTY 5714</t>
  </si>
  <si>
    <t>25100-5-5</t>
  </si>
  <si>
    <t>SRCA CFI - IOF MeTA DH Lab - Lane</t>
  </si>
  <si>
    <t>22701-1-18</t>
  </si>
  <si>
    <t>ST General Research - McEwen</t>
  </si>
  <si>
    <t>25152-1-6</t>
  </si>
  <si>
    <t>SRCA MABRRI RIF REFBC - Shaw 100740</t>
  </si>
  <si>
    <t>25125-1-32</t>
  </si>
  <si>
    <t>SRCA MIN HLTH - SRCA 5832</t>
  </si>
  <si>
    <t>25025-1-53</t>
  </si>
  <si>
    <t>SRCA VIURAC RF - Russell 101007</t>
  </si>
  <si>
    <t>25025-1-54</t>
  </si>
  <si>
    <t>SRCA VIURAC RF - Doughty 101013</t>
  </si>
  <si>
    <t>25025-3-5</t>
  </si>
  <si>
    <t>SRCA VIURAC S-GRF - Gardiner 101041</t>
  </si>
  <si>
    <t>22965-2-1</t>
  </si>
  <si>
    <t>TAT Baking Diploma</t>
  </si>
  <si>
    <t>25025-7-8</t>
  </si>
  <si>
    <t>SRCA VIURAC-AEST- Morden 101054</t>
  </si>
  <si>
    <t>23530-1-2</t>
  </si>
  <si>
    <t>IEE Indigenous Education - Contract Admin</t>
  </si>
  <si>
    <t>22501-3-1</t>
  </si>
  <si>
    <t>IE ERM Travel Support Project</t>
  </si>
  <si>
    <t>15580-2-1</t>
  </si>
  <si>
    <t>SA Athletics and Recreation Department - Student Activity Fee</t>
  </si>
  <si>
    <t>25025-1-55</t>
  </si>
  <si>
    <t>SRCA VIURAC RF - Affleck 101042</t>
  </si>
  <si>
    <t>25125-1-33</t>
  </si>
  <si>
    <t>SRCA RTT-KAT - DAMES 5854</t>
  </si>
  <si>
    <t>25025-3-6</t>
  </si>
  <si>
    <t>SRCA VIURAC S-GRF - Reed 101043</t>
  </si>
  <si>
    <t>25025-3-7</t>
  </si>
  <si>
    <t>SRCA VIURAC S-GRF - Moghimehfar 101040</t>
  </si>
  <si>
    <t>25155-1-33</t>
  </si>
  <si>
    <t>SRCA MABRRI ACRD - Shaw 5818</t>
  </si>
  <si>
    <t>22420-4-1</t>
  </si>
  <si>
    <t>11030-1-2</t>
  </si>
  <si>
    <t>25025-1-56</t>
  </si>
  <si>
    <t>SRCA VIURAC RF - Sun 101008</t>
  </si>
  <si>
    <t>25100-4-5</t>
  </si>
  <si>
    <t>SRCA CRC - Sloan 4670</t>
  </si>
  <si>
    <t>25100-12-13</t>
  </si>
  <si>
    <t>SRCA SSHRC ICG - Wager 5669</t>
  </si>
  <si>
    <t>25152-1-7</t>
  </si>
  <si>
    <t>SRCA MABRRI RIF REFBC - Shaw 101098</t>
  </si>
  <si>
    <t>25152-3-7</t>
  </si>
  <si>
    <t>SRCA MABRRI Grant - Other Molson Fnd - Shaw 5786</t>
  </si>
  <si>
    <t>25025-5-13</t>
  </si>
  <si>
    <t>SRCA VIURAC SIG18 - Esliger 101017/18</t>
  </si>
  <si>
    <t>25025-1-57</t>
  </si>
  <si>
    <t>SRCA VIURAC RF - LOUDON 100997</t>
  </si>
  <si>
    <t>25152-3-8</t>
  </si>
  <si>
    <t>SRCA MABRRI Grant - Other CMN - Stipend - Shaw 5851</t>
  </si>
  <si>
    <t>22755-2-1</t>
  </si>
  <si>
    <t>ST MENREP Program</t>
  </si>
  <si>
    <t>23610-1-2</t>
  </si>
  <si>
    <t>22201-3-3</t>
  </si>
  <si>
    <t>AH Faculty of Arts and Humanities - Other - Canada Council Readings</t>
  </si>
  <si>
    <t>22550-1-40</t>
  </si>
  <si>
    <t>IE EAFS - PE Abroad</t>
  </si>
  <si>
    <t>22550-1-41</t>
  </si>
  <si>
    <t>32760-3-3</t>
  </si>
  <si>
    <t>ST PD&amp;T Essential Fisheries Field</t>
  </si>
  <si>
    <t>22510-7-1</t>
  </si>
  <si>
    <t>22510-7-2</t>
  </si>
  <si>
    <t>22510-7-3</t>
  </si>
  <si>
    <t>15501-3-1</t>
  </si>
  <si>
    <t>SA Community Engagement</t>
  </si>
  <si>
    <t>15516-1-3</t>
  </si>
  <si>
    <t>SA Peer to Peer Connections</t>
  </si>
  <si>
    <t>25516-1-1</t>
  </si>
  <si>
    <t>25518-1-3</t>
  </si>
  <si>
    <t>SA Disability Services Proceeds</t>
  </si>
  <si>
    <t>26035-1-1</t>
  </si>
  <si>
    <t>CFOVPA ASA - Institutional Non-Budgeted Contracts</t>
  </si>
  <si>
    <t>25155-1-34</t>
  </si>
  <si>
    <t>SRCA MABRRI DoL - Shaw 5843</t>
  </si>
  <si>
    <t>25100-9-16</t>
  </si>
  <si>
    <t>SRCA RIF - Ministry  - Russell 101069</t>
  </si>
  <si>
    <t>22401-1-2</t>
  </si>
  <si>
    <t>22406-1-1</t>
  </si>
  <si>
    <t>11040-1-1</t>
  </si>
  <si>
    <t>22705-4-2</t>
  </si>
  <si>
    <t>ST Seafood Innovation Centre - Implementation</t>
  </si>
  <si>
    <t>25520-1-1</t>
  </si>
  <si>
    <t>SA Mental Health  - Canadian Mental Health Association</t>
  </si>
  <si>
    <t>25100-5-6</t>
  </si>
  <si>
    <t>SRCA CFI - IOF Russell</t>
  </si>
  <si>
    <t>22901-1-3</t>
  </si>
  <si>
    <t>TAT Faculty Contracts- Hair Harmonization - Trades Training BC</t>
  </si>
  <si>
    <t>25025-1-58</t>
  </si>
  <si>
    <t>SRCA VIURAC RF - Mohabeer 101160</t>
  </si>
  <si>
    <t>25100-10-4</t>
  </si>
  <si>
    <t>SRCA RIF - REFBC - Schroeder 101065</t>
  </si>
  <si>
    <t>25125-1-34</t>
  </si>
  <si>
    <t>SRCA BC-CMPS - Vinden 4589</t>
  </si>
  <si>
    <t>25155-1-35</t>
  </si>
  <si>
    <t>SRCA MABRRI NMTC - Shaw - 5848</t>
  </si>
  <si>
    <t>22960-1-1</t>
  </si>
  <si>
    <t>25100-5-7</t>
  </si>
  <si>
    <t>SRCA CFI - IOF Gill</t>
  </si>
  <si>
    <t>25025-1-59</t>
  </si>
  <si>
    <t>SRCA VIURAC RF - Wiebe 101172-173</t>
  </si>
  <si>
    <t>25100-9-17</t>
  </si>
  <si>
    <t>SRCA RIF - Ministry  - Baker 101071</t>
  </si>
  <si>
    <t>25125-1-35</t>
  </si>
  <si>
    <t>SRCA BC SUPP (UVIC) - Blaney 5817</t>
  </si>
  <si>
    <t>15556-6-1</t>
  </si>
  <si>
    <t>SA Co-Op Programs - Baking</t>
  </si>
  <si>
    <t>25152-3-9</t>
  </si>
  <si>
    <t>SRCA MABRRI Grant - Other ESDC - SHAW 5847</t>
  </si>
  <si>
    <t>25025-3-8</t>
  </si>
  <si>
    <t>SRCA VIURAC S-GRF - Warsh 101178</t>
  </si>
  <si>
    <t>25025-1-60</t>
  </si>
  <si>
    <t>SRCA VIURAC RF - Carruthers 101165-6</t>
  </si>
  <si>
    <t>25025-8-1</t>
  </si>
  <si>
    <t>SRCA VIURAC M-HEALTH- Dames 100989</t>
  </si>
  <si>
    <t>24645-4-1</t>
  </si>
  <si>
    <t>25001-1-11</t>
  </si>
  <si>
    <t>SRCA - Student - Misc External Funding</t>
  </si>
  <si>
    <t>25155-1-36</t>
  </si>
  <si>
    <t>25155-1-37</t>
  </si>
  <si>
    <t>SRCA MABRRI NEDC - Shaw 5887</t>
  </si>
  <si>
    <t>25025-8-2</t>
  </si>
  <si>
    <t>SRCA VIURAC M-HEALTH- Gill 101174</t>
  </si>
  <si>
    <t>11600-1-2</t>
  </si>
  <si>
    <t>USEC University Secretary - Presidents Installation</t>
  </si>
  <si>
    <t>22505-4-11</t>
  </si>
  <si>
    <t>22545-5-1</t>
  </si>
  <si>
    <t>22601-1-15</t>
  </si>
  <si>
    <t>FOM General Research - McKeown</t>
  </si>
  <si>
    <t>22701-1-19</t>
  </si>
  <si>
    <t>ST General Research - Sun</t>
  </si>
  <si>
    <t>22730-2-1</t>
  </si>
  <si>
    <t>ST Engineering Research</t>
  </si>
  <si>
    <t>23610-2-1</t>
  </si>
  <si>
    <t>LIB Faculty - General Research - McLeod</t>
  </si>
  <si>
    <t>23610-2-2</t>
  </si>
  <si>
    <t>LIB Faculty - General Research - McFarland</t>
  </si>
  <si>
    <t>24645-5-1</t>
  </si>
  <si>
    <t>15550-2-2</t>
  </si>
  <si>
    <t>SA SSF Funds (EL) - Research</t>
  </si>
  <si>
    <t>15588-5-7</t>
  </si>
  <si>
    <t>SA Athletics - Club Sport Programs</t>
  </si>
  <si>
    <t>46740-3-2</t>
  </si>
  <si>
    <t>ANC Food Services - Catering Clearing</t>
  </si>
  <si>
    <t>25100-12-14</t>
  </si>
  <si>
    <t>SRCA SSHRC PDG (UofA) - Rollins</t>
  </si>
  <si>
    <t>25100-8-14</t>
  </si>
  <si>
    <t>SRCA NSERC DG - Wiebe 5790-101005</t>
  </si>
  <si>
    <t>46710-1-2</t>
  </si>
  <si>
    <t>ANC Campus Store - Nanaimo - Internal Clearing</t>
  </si>
  <si>
    <t>51010-1-1</t>
  </si>
  <si>
    <t>PRES Minor Capital</t>
  </si>
  <si>
    <t>51101-1-1</t>
  </si>
  <si>
    <t>HR Minor Capital</t>
  </si>
  <si>
    <t>51501-1-1</t>
  </si>
  <si>
    <t>52010-1-1</t>
  </si>
  <si>
    <t>PVPA-CAU Minor Capital</t>
  </si>
  <si>
    <t>52101-1-1</t>
  </si>
  <si>
    <t>ACP Minor Capital</t>
  </si>
  <si>
    <t>52201-1-1</t>
  </si>
  <si>
    <t>AH Minor Capital</t>
  </si>
  <si>
    <t>52301-1-1</t>
  </si>
  <si>
    <t>EDUC Minor Capital</t>
  </si>
  <si>
    <t>52401-1-1</t>
  </si>
  <si>
    <t>52501-1-1</t>
  </si>
  <si>
    <t>52601-1-1</t>
  </si>
  <si>
    <t>FOM Minor Capital</t>
  </si>
  <si>
    <t>52701-1-1</t>
  </si>
  <si>
    <t>ST Minor Capital</t>
  </si>
  <si>
    <t>52801-1-1</t>
  </si>
  <si>
    <t>SS Minor Capital</t>
  </si>
  <si>
    <t>52901-1-1</t>
  </si>
  <si>
    <t>TAT Minor Capital</t>
  </si>
  <si>
    <t>53501-1-1</t>
  </si>
  <si>
    <t>IEE Minor Capital</t>
  </si>
  <si>
    <t>53610-2-1</t>
  </si>
  <si>
    <t>LIB Library - Minor Capital</t>
  </si>
  <si>
    <t>55001-1-1</t>
  </si>
  <si>
    <t>SRCA Minor Capital</t>
  </si>
  <si>
    <t>55501-1-1</t>
  </si>
  <si>
    <t>SA Minor Capital</t>
  </si>
  <si>
    <t>56010-1-1</t>
  </si>
  <si>
    <t>CFOVPA Minor Capital</t>
  </si>
  <si>
    <t>51601-1-1</t>
  </si>
  <si>
    <t>USEC Minor Capital</t>
  </si>
  <si>
    <t>53701-1-1</t>
  </si>
  <si>
    <t>REG Minor Capital</t>
  </si>
  <si>
    <t>54101-1-1</t>
  </si>
  <si>
    <t>CIEL Minor Capital</t>
  </si>
  <si>
    <t>54401-1-1</t>
  </si>
  <si>
    <t>CC Minor Capital</t>
  </si>
  <si>
    <t>54601-1-1</t>
  </si>
  <si>
    <t>56101-1-1</t>
  </si>
  <si>
    <t>IT Minor Capital</t>
  </si>
  <si>
    <t>56401-1-1</t>
  </si>
  <si>
    <t>56701-1-1</t>
  </si>
  <si>
    <t>ANC Minor Capital</t>
  </si>
  <si>
    <t>57001-1-1</t>
  </si>
  <si>
    <t>FIN Minor Capital</t>
  </si>
  <si>
    <t>57501-1-1</t>
  </si>
  <si>
    <t>ERM Minor Capital</t>
  </si>
  <si>
    <t>52401-2-1</t>
  </si>
  <si>
    <t>52901-2-1</t>
  </si>
  <si>
    <t>TAT Capital - Training Equipment</t>
  </si>
  <si>
    <t>55140-1-2</t>
  </si>
  <si>
    <t>SRCA Wager CFI</t>
  </si>
  <si>
    <t>55140-1-3</t>
  </si>
  <si>
    <t>SRCA Wood CFI</t>
  </si>
  <si>
    <t>55140-1-4</t>
  </si>
  <si>
    <t>SRCA Gill CFI - BCKDF</t>
  </si>
  <si>
    <t>55140-1-5</t>
  </si>
  <si>
    <t>SRCA Russell CFI - BCKDF</t>
  </si>
  <si>
    <t>55140-1-6</t>
  </si>
  <si>
    <t>SRCA Green CFI</t>
  </si>
  <si>
    <t>55140-1-7</t>
  </si>
  <si>
    <t>SRCA Janes CFI - BCKDF</t>
  </si>
  <si>
    <t>55140-1-8</t>
  </si>
  <si>
    <t>SRCA McCunn CFI - BCKDF</t>
  </si>
  <si>
    <t>56101-2-1</t>
  </si>
  <si>
    <t>56101-2-2</t>
  </si>
  <si>
    <t>IT CRP Capital Projects - Virtual Desktop Expansion</t>
  </si>
  <si>
    <t>56550-1-1</t>
  </si>
  <si>
    <t>56550-1-2</t>
  </si>
  <si>
    <t>56575-1-1</t>
  </si>
  <si>
    <t>FSCD BI - Day Care - Exp</t>
  </si>
  <si>
    <t>56575-1-2</t>
  </si>
  <si>
    <t>FSCD BI - Aboriginal Gathering Phase II</t>
  </si>
  <si>
    <t>56575-1-3</t>
  </si>
  <si>
    <t>FSCD BI - LIB - Expansion (Buildings &amp; Equipment)</t>
  </si>
  <si>
    <t>56575-1-4</t>
  </si>
  <si>
    <t>FSCD BI - 1819-006 Ext Corr Protect</t>
  </si>
  <si>
    <t>56575-1-5</t>
  </si>
  <si>
    <t>FSCD BI - 1819-010 Ductwork Reseal</t>
  </si>
  <si>
    <t>56600-1-1</t>
  </si>
  <si>
    <t>FSCD RC - 1920-003 LED EXT Lighting</t>
  </si>
  <si>
    <t>56600-1-2</t>
  </si>
  <si>
    <t>FSCD RC - 1920-015 B356 HVAC Replacement</t>
  </si>
  <si>
    <t>56600-1-3</t>
  </si>
  <si>
    <t>FSCD RC - 2021-029 Intrusion Sysy</t>
  </si>
  <si>
    <t>56600-1-4</t>
  </si>
  <si>
    <t>FSCD RC - 1920-082 B345 Cladding</t>
  </si>
  <si>
    <t>56600-1-5</t>
  </si>
  <si>
    <t>FSCD RC - 2021-049 B300 &amp; B310 RF &amp; Air</t>
  </si>
  <si>
    <t>56600-1-6</t>
  </si>
  <si>
    <t>FSCD RC - 2122-001 Roof Replacement</t>
  </si>
  <si>
    <t>56600-1-7</t>
  </si>
  <si>
    <t>FSCD RC - 2122-002 Exterior Paint</t>
  </si>
  <si>
    <t>56600-1-8</t>
  </si>
  <si>
    <t>FSCD RC - 1920-037 Deep Bay Structure</t>
  </si>
  <si>
    <t>56600-1-9</t>
  </si>
  <si>
    <t>FSCD RC - 2021-101 Student Fire Alarm</t>
  </si>
  <si>
    <t>56600-1-10</t>
  </si>
  <si>
    <t>FSCD RC - 2122-021 Food Services Reno</t>
  </si>
  <si>
    <t>56600-1-11</t>
  </si>
  <si>
    <t>FSCD RC - 2122-017 B300 Mechanical</t>
  </si>
  <si>
    <t>56600-1-12</t>
  </si>
  <si>
    <t>FSCD RC - 2122-006 Classroom Refurbish</t>
  </si>
  <si>
    <t>56600-1-13</t>
  </si>
  <si>
    <t>FSCD RC - 1920-102 B610 PR HCA Lab</t>
  </si>
  <si>
    <t>56600-1-14</t>
  </si>
  <si>
    <t>56600-1-15</t>
  </si>
  <si>
    <t>FSCD RC - 2122-009 B305 Washrooms</t>
  </si>
  <si>
    <t>56600-1-16</t>
  </si>
  <si>
    <t>FSCD RC - 2122-011 B355 Lecture Theatre</t>
  </si>
  <si>
    <t>56600-1-17</t>
  </si>
  <si>
    <t>FSCD RC - 2122-013 Library Courtyard</t>
  </si>
  <si>
    <t>56600-1-18</t>
  </si>
  <si>
    <t>FSCD RC - 2021-103 Deck Repair</t>
  </si>
  <si>
    <t>56625-1-1</t>
  </si>
  <si>
    <t>56625-1-2</t>
  </si>
  <si>
    <t>FSCD UA - 1920-083 Outdoor Ramp Replacement</t>
  </si>
  <si>
    <t>56625-1-3</t>
  </si>
  <si>
    <t>FSCD UA - 2021-117 Access Washrooms</t>
  </si>
  <si>
    <t>56650-1-1</t>
  </si>
  <si>
    <t>56600-1-19</t>
  </si>
  <si>
    <t>FSCD RC - 2122-021 COVID Mechanical</t>
  </si>
  <si>
    <t>22701-1-20</t>
  </si>
  <si>
    <t>ST General Research - Duncan</t>
  </si>
  <si>
    <t>24445-5-6</t>
  </si>
  <si>
    <t>CC Contract - Building Service Worker</t>
  </si>
  <si>
    <t>56500-1-1</t>
  </si>
  <si>
    <t>FSCD FMP - 2122-020 B180 Classroom Upgrades</t>
  </si>
  <si>
    <t>12015-6-1</t>
  </si>
  <si>
    <t>PVPA-CAU International Academic Support</t>
  </si>
  <si>
    <t>22125-1-1</t>
  </si>
  <si>
    <t>12827-1-1</t>
  </si>
  <si>
    <t>SS Global Studies</t>
  </si>
  <si>
    <t>25025-1-61</t>
  </si>
  <si>
    <t>SRCA VIURAC RF - Lester 101256</t>
  </si>
  <si>
    <t>25025-1-62</t>
  </si>
  <si>
    <t>SRCA VIURAC RF - Duncan 248-9</t>
  </si>
  <si>
    <t>25025-1-63</t>
  </si>
  <si>
    <t>SRCA VIURAC RF - Janes 101240</t>
  </si>
  <si>
    <t>55140-2-1</t>
  </si>
  <si>
    <t>SRCA Ministry of Health - Gill 5920</t>
  </si>
  <si>
    <t>52701-2-1</t>
  </si>
  <si>
    <t>ST Multi-Mode Microplate</t>
  </si>
  <si>
    <t>Note that GL6005 and GL6006 cannot be used on the sundry supplier ID - a warning message will have appeared beside "Account Details:" as follows:</t>
  </si>
  <si>
    <t>IE Department Initiatives</t>
  </si>
  <si>
    <t>IE Department - Building 255 Renovations</t>
  </si>
  <si>
    <t>IE Department - Vehicle Management</t>
  </si>
  <si>
    <t>FSCD CO - Eclipse</t>
  </si>
  <si>
    <t>56600-1-20</t>
  </si>
  <si>
    <t>52701-2-2</t>
  </si>
  <si>
    <t>ST Enginnering Lab Equipment</t>
  </si>
  <si>
    <t>56650-1-2</t>
  </si>
  <si>
    <t>FSCD CO - Evergreen</t>
  </si>
  <si>
    <t>56500-1-2</t>
  </si>
  <si>
    <t>FSCD FMP - Facility Student Accomodations</t>
  </si>
  <si>
    <t>25155-1-38</t>
  </si>
  <si>
    <t>25155-1-39</t>
  </si>
  <si>
    <t>25025-1-64</t>
  </si>
  <si>
    <t>SRCA VIURAC RF - Bitterberg 101253-2-1</t>
  </si>
  <si>
    <t>25025-1-65</t>
  </si>
  <si>
    <t>SRCA VIURAC RF - Russell 101246</t>
  </si>
  <si>
    <t>25025-1-66</t>
  </si>
  <si>
    <t>SRCA VIURAC RF - Sun 101250</t>
  </si>
  <si>
    <t>22540-1-6</t>
  </si>
  <si>
    <t>22545-6-1</t>
  </si>
  <si>
    <t>IE Global Engagement - TRA NINH - Vietnam</t>
  </si>
  <si>
    <t>FIS trans. description:</t>
  </si>
  <si>
    <t>Note: First 50 characters will display in FIS (see below); please include all relevant information</t>
  </si>
  <si>
    <t>Payee Last Name / Company Name</t>
  </si>
  <si>
    <t>WSBC Check</t>
  </si>
  <si>
    <t>Reviewed on date:</t>
  </si>
  <si>
    <r>
      <t xml:space="preserve">Payee First Name
</t>
    </r>
    <r>
      <rPr>
        <i/>
        <sz val="11"/>
        <color theme="1"/>
        <rFont val="Calibri"/>
        <family val="2"/>
        <scheme val="minor"/>
      </rPr>
      <t>(if applicable)</t>
    </r>
  </si>
  <si>
    <t>PAYMETHOD</t>
  </si>
  <si>
    <t>pay_method</t>
  </si>
  <si>
    <t>Select option:</t>
  </si>
  <si>
    <t>Return via inter-campus mail to:</t>
  </si>
  <si>
    <t xml:space="preserve">       To be held for pickup in accounts payable by:</t>
  </si>
  <si>
    <t xml:space="preserve"> (Must be VIU employee)</t>
  </si>
  <si>
    <t>Date updated</t>
  </si>
  <si>
    <t>Form version</t>
  </si>
  <si>
    <r>
      <rPr>
        <b/>
        <sz val="11"/>
        <color theme="1"/>
        <rFont val="Calibri"/>
        <family val="2"/>
        <scheme val="minor"/>
      </rPr>
      <t>EFT - Canadian &amp; USA suppliers only</t>
    </r>
    <r>
      <rPr>
        <sz val="11"/>
        <color theme="1"/>
        <rFont val="Calibri"/>
        <family val="2"/>
        <scheme val="minor"/>
      </rPr>
      <t xml:space="preserve"> (Procurement will contact supplier to obtain banking information)</t>
    </r>
  </si>
  <si>
    <t>Activity / Intake</t>
  </si>
  <si>
    <t xml:space="preserve"> Code (use 100)</t>
  </si>
  <si>
    <t>PPR App 368026.83719 S. Sajjad</t>
  </si>
  <si>
    <t>201972A</t>
  </si>
  <si>
    <t>P/U BY Dana Swarts PPR App</t>
  </si>
  <si>
    <t>Application for Provincial Plan Replacement Covera</t>
  </si>
  <si>
    <t>Reference Number (if applicable):</t>
  </si>
  <si>
    <t>SECTION 4: AUTHORIZATION</t>
  </si>
  <si>
    <t>May 2026 (202702)</t>
  </si>
  <si>
    <t>April 2026 (202701)</t>
  </si>
  <si>
    <t>June 2026 (202703)</t>
  </si>
  <si>
    <t>July 2026 (202704)</t>
  </si>
  <si>
    <t>August 2026 (202705)</t>
  </si>
  <si>
    <t>September 2026 (202706)</t>
  </si>
  <si>
    <t>October 2026 (202707)</t>
  </si>
  <si>
    <t>November 2026 (202708)</t>
  </si>
  <si>
    <t>December 2026 (202709)</t>
  </si>
  <si>
    <t>January 2027 (202710)</t>
  </si>
  <si>
    <t>February 2027 (202711)</t>
  </si>
  <si>
    <t>March 2027 (202712)</t>
  </si>
  <si>
    <t>April 2027 (202801)</t>
  </si>
  <si>
    <t>May 2027 (202802)</t>
  </si>
  <si>
    <t>June 2027 (202803)</t>
  </si>
  <si>
    <t>July 2027 (202804)</t>
  </si>
  <si>
    <t>August 2027 (202805)</t>
  </si>
  <si>
    <t>September 2027 (202806)</t>
  </si>
  <si>
    <t>October 2027 (202807)</t>
  </si>
  <si>
    <t>November 2027 (202808)</t>
  </si>
  <si>
    <t>December 2027 (202809)</t>
  </si>
  <si>
    <t>January 2028 (202810)</t>
  </si>
  <si>
    <t>February 2028 (202811)</t>
  </si>
  <si>
    <t>March 2028 (202812)</t>
  </si>
  <si>
    <t>April 2028 (202901)</t>
  </si>
  <si>
    <t>May 2028 (202902)</t>
  </si>
  <si>
    <t>June 2028 (202903)</t>
  </si>
  <si>
    <t>July 2028 (202904)</t>
  </si>
  <si>
    <t>August 2028 (202905)</t>
  </si>
  <si>
    <t>September 2028 (202906)</t>
  </si>
  <si>
    <t>October 2028 (202907)</t>
  </si>
  <si>
    <t>November 2028 (202908)</t>
  </si>
  <si>
    <t>December 2028 (202909)</t>
  </si>
  <si>
    <t>January 2029 (202910)</t>
  </si>
  <si>
    <t>February 2029 (202911)</t>
  </si>
  <si>
    <t>March 2029 (202912)</t>
  </si>
  <si>
    <t>April 2030 (203001)</t>
  </si>
  <si>
    <t>May 2030 (203002)</t>
  </si>
  <si>
    <t>June 2030 (203003)</t>
  </si>
  <si>
    <t>July 2030 (203004)</t>
  </si>
  <si>
    <t>August 2030 (203005)</t>
  </si>
  <si>
    <t>September 2030 (203006)</t>
  </si>
  <si>
    <t>October 2030 (203007)</t>
  </si>
  <si>
    <t>November 2030 (203008)</t>
  </si>
  <si>
    <t>December 2030 (203009)</t>
  </si>
  <si>
    <t>January 2030 (203010)</t>
  </si>
  <si>
    <t>February 2030 (203011)</t>
  </si>
  <si>
    <t>March 2030 (203012)</t>
  </si>
  <si>
    <t>ER Office of External Relations and Advancement</t>
  </si>
  <si>
    <t>ER Community Partnerships - Initiatives</t>
  </si>
  <si>
    <t>ER Advancement Services - TO BE PARKED</t>
  </si>
  <si>
    <t>ER Alumni and Donor Relations</t>
  </si>
  <si>
    <t>ER Advancement Services</t>
  </si>
  <si>
    <t>ER Strategic Communications</t>
  </si>
  <si>
    <t>ER Milner Gardens - Administration</t>
  </si>
  <si>
    <t>ACP AET - Nanaimo</t>
  </si>
  <si>
    <t>EDUC BEd - Nanaimo</t>
  </si>
  <si>
    <t>EDUC Post Bac Secondary Education</t>
  </si>
  <si>
    <t>HSHS Kinesiology</t>
  </si>
  <si>
    <t>HSHS Faculty Dean's Office</t>
  </si>
  <si>
    <t>HSHS Faculty Initiatives</t>
  </si>
  <si>
    <t>HSHS Faculty - Initiatives - TBD</t>
  </si>
  <si>
    <t>HSHS Bachelor of Science in Nursing</t>
  </si>
  <si>
    <t>HSHS Dental Assistant</t>
  </si>
  <si>
    <t>HSHS Dental Hygiene</t>
  </si>
  <si>
    <t>HSHS Health Care Assistant</t>
  </si>
  <si>
    <t>HSHS Practical Nursing</t>
  </si>
  <si>
    <t>HSHS Child and Youth Care</t>
  </si>
  <si>
    <t>EDUC Early Childhood Education and Care</t>
  </si>
  <si>
    <t>EDUC Education Assistant and Community Support</t>
  </si>
  <si>
    <t>HSHS Social Services Diploma</t>
  </si>
  <si>
    <t>HSHS Parksville Operations</t>
  </si>
  <si>
    <t>HSHS TBD</t>
  </si>
  <si>
    <t>ST Geography</t>
  </si>
  <si>
    <t>TAT Power Engineering - TO BE CLOSED</t>
  </si>
  <si>
    <t>LIB Library - Copyright Licensing Fees</t>
  </si>
  <si>
    <t>SI Strategic Planning and Initiatives</t>
  </si>
  <si>
    <t>SI Programs - Review</t>
  </si>
  <si>
    <t>TC Central - Administration</t>
  </si>
  <si>
    <t>TC Campus Administration</t>
  </si>
  <si>
    <t>TC Campus Operations</t>
  </si>
  <si>
    <t>TC Registration &amp; Admissions</t>
  </si>
  <si>
    <t>TC Computer Lab - TO BE CLOSED</t>
  </si>
  <si>
    <t>IT Client Classroom Technology Department</t>
  </si>
  <si>
    <t>IT Client Classroom Technology - Institutional</t>
  </si>
  <si>
    <t>FMD - AVP Office</t>
  </si>
  <si>
    <t>FIN Financial Services - Controller Office</t>
  </si>
  <si>
    <t>FIN Financial Planning and Reporting - Director's Office - TO BE CLOSED</t>
  </si>
  <si>
    <t>INST Institutional Revenue - Other</t>
  </si>
  <si>
    <t>CFOIN Institutional Administration</t>
  </si>
  <si>
    <t>HRIN Labour Payouts - Other</t>
  </si>
  <si>
    <t>HRIN Labour Payouts - Severance</t>
  </si>
  <si>
    <t>HRIN Labour Payouts - Sick Leave</t>
  </si>
  <si>
    <t>HRIN Labour Adjustments</t>
  </si>
  <si>
    <t>HRIN Labour Adjustments - CUPE EI Rebate (Benefit exchange)</t>
  </si>
  <si>
    <t>HRIN Labour Adjustments - VIUFA PD Recovery</t>
  </si>
  <si>
    <t>EDUC MEd (Leadership) - Nanaimo</t>
  </si>
  <si>
    <t>EDUC MEd (Special Education)</t>
  </si>
  <si>
    <t>HSHS BC Dental Hygienist Association</t>
  </si>
  <si>
    <t>HSHS Practical Nursing - PN Access in PR</t>
  </si>
  <si>
    <t>HSHS Bachelor of Social Work</t>
  </si>
  <si>
    <t>VPST Office</t>
  </si>
  <si>
    <t>IE Master of Business Administration - TO BE CLOSED</t>
  </si>
  <si>
    <t>IE Master of Arts in Sustainable Leisure Management - TO BE CLOSED</t>
  </si>
  <si>
    <t>IE Master of Education International Perspective - TO BE CLOSED</t>
  </si>
  <si>
    <t>IE Master of Community Planning- TO BE CLOSED</t>
  </si>
  <si>
    <t>IE Master of Geographic Information Systems Applications - TO BE CLOSED</t>
  </si>
  <si>
    <t>SA Programs</t>
  </si>
  <si>
    <t>INT International Student Services</t>
  </si>
  <si>
    <t>FS Office of Future Students</t>
  </si>
  <si>
    <t>FS Domestic Recruitment</t>
  </si>
  <si>
    <t>HSHS PD&amp;T - Administration</t>
  </si>
  <si>
    <t>TAT PD&amp;T Esthetics - TO BE CLOSED</t>
  </si>
  <si>
    <t>REG Registration - PD&amp;T- TO BE CLOSED</t>
  </si>
  <si>
    <t>REG PD&amp;T - Adventures in Mind - TO BE CLOSED</t>
  </si>
  <si>
    <t>REG PD&amp;T - Eldercollege - TO BE CLOSED</t>
  </si>
  <si>
    <t>TC PD&amp;T - Administration</t>
  </si>
  <si>
    <t>ANC Campus Store - Tiwsemawtxw</t>
  </si>
  <si>
    <t>SH Student Housing</t>
  </si>
  <si>
    <t>SH Student Housing - Residence Life</t>
  </si>
  <si>
    <t>EDUC Centre for Innovation and Excellence in Learning</t>
  </si>
  <si>
    <t>FIN Procurement Inst - PCard Rebate - TO BE CLOSED</t>
  </si>
  <si>
    <t>FIN Treasury &amp; Collections Inst - Portfolio Interest - TO BE CLOSED</t>
  </si>
  <si>
    <t>HR Payroll</t>
  </si>
  <si>
    <t>ACP AET - Cowichan</t>
  </si>
  <si>
    <t>CFOIN CFO Contingency</t>
  </si>
  <si>
    <t>CFOIN Non-Insured Losses</t>
  </si>
  <si>
    <t>HRIN Labour Payouts - President Admin Leave</t>
  </si>
  <si>
    <t>ACP AET - CETP</t>
  </si>
  <si>
    <t>ACP AET - WEST Grant</t>
  </si>
  <si>
    <t>ACP AET - Preparatory Activity</t>
  </si>
  <si>
    <t>HRIN Training &amp; PD - BCGEU</t>
  </si>
  <si>
    <t>HRIN Training &amp; PD - BCGEU - PD Committee</t>
  </si>
  <si>
    <t>HRIN Training &amp; PD - CUPE Contract Fund</t>
  </si>
  <si>
    <t>HRIN Training &amp; PD - CUPE Career Development Fund</t>
  </si>
  <si>
    <t>HRIN Training &amp; PD - VIUFA</t>
  </si>
  <si>
    <t>HRIN Training &amp; PD - VIUFA &amp; BCGEU Chair Development</t>
  </si>
  <si>
    <t>HR Conflict Resolution and Risk Assessment</t>
  </si>
  <si>
    <t>HRIN Leave &amp; Attendance Management - BCGEU</t>
  </si>
  <si>
    <t>HRIN Leave &amp; Attendance Management - BCGEU - UNION LEAVE</t>
  </si>
  <si>
    <t>HRIN Leave &amp; Attendance Management - CUPE</t>
  </si>
  <si>
    <t>HRIN Leave &amp; Attendance Management - CUPE - UNION LEAVE</t>
  </si>
  <si>
    <t>HRIN Leave &amp; Attendance Management - VIUFA</t>
  </si>
  <si>
    <t>HRIN Leave &amp; Attendance Management - VIUFA - UNION LEAVE</t>
  </si>
  <si>
    <t>HRIN Leave &amp; Attendance Management - VIUFA - ASSISTED LEAVE</t>
  </si>
  <si>
    <t>HR Talent Acquisition - Instructional Recruitment - TO BE CLOSED</t>
  </si>
  <si>
    <t>HRIN Collective Agreement - BCGEU Charges (RECOVERY)</t>
  </si>
  <si>
    <t>HRIN Collective Agreement - CUPE Charges (RECOVERY)</t>
  </si>
  <si>
    <t>HRIN Collective Agreement - VIUFA Charges (RECOVERY)</t>
  </si>
  <si>
    <t>HRIN Collective Agreement - VIUFA Committee Charges (RECOVERY)</t>
  </si>
  <si>
    <t>FMD Parking - Administration</t>
  </si>
  <si>
    <t>FMD Security - Administration</t>
  </si>
  <si>
    <t>FMD Parking - Cowichan</t>
  </si>
  <si>
    <t>FMD Snow Removal - Cowichan</t>
  </si>
  <si>
    <t>FMD Parking - CTC</t>
  </si>
  <si>
    <t>FMD Snow Removal - CTC</t>
  </si>
  <si>
    <t>FMD Parking -  G.R. Paine Centre</t>
  </si>
  <si>
    <t>FMD Snow Removal -  G.R. Paine Centre</t>
  </si>
  <si>
    <t>FMD Parking - Nanaimo</t>
  </si>
  <si>
    <t>FMD Snow Removal - Nanaimo</t>
  </si>
  <si>
    <t>FMD Parking - Tiwsemawtxw</t>
  </si>
  <si>
    <t>FMD Snow Removal - Tiwsemawtxw</t>
  </si>
  <si>
    <t>FMD Environmental Sustainability</t>
  </si>
  <si>
    <t>IT Client Classroom Technology - Printing</t>
  </si>
  <si>
    <t>ER Call Centre</t>
  </si>
  <si>
    <t>ER Milner Gardens - Operations</t>
  </si>
  <si>
    <t>ER Milner Gardens - Mill Road Residence</t>
  </si>
  <si>
    <t>ER Milner Gardens - Donor Projects</t>
  </si>
  <si>
    <t>ER Milner - Admissions</t>
  </si>
  <si>
    <t>ER Milner - Gift Shop</t>
  </si>
  <si>
    <t>ER Milner - Tea Room</t>
  </si>
  <si>
    <t>ER Milner - Rentals</t>
  </si>
  <si>
    <t>ER Milner - Memberships</t>
  </si>
  <si>
    <t>ER Milner - Plant Sales</t>
  </si>
  <si>
    <t>ER Milner - Small Events</t>
  </si>
  <si>
    <t>ER Milner - Christmas Magic</t>
  </si>
  <si>
    <t>ER Milner - Art and Photography</t>
  </si>
  <si>
    <t>ER Milner - Summer Jazz in the Garden</t>
  </si>
  <si>
    <t>ER Milner - Shoots with Roots</t>
  </si>
  <si>
    <t>ER Milner - Volunteers</t>
  </si>
  <si>
    <t>ER MGW Society - Donations, Drop Boxes</t>
  </si>
  <si>
    <t>ER MGW Society - Donations, Memberships &amp; Other</t>
  </si>
  <si>
    <t>ER MGW Society - Investment Income</t>
  </si>
  <si>
    <t>IEE IPP - Community Lead Projects</t>
  </si>
  <si>
    <t>IEE IPP - VIU Lead Projects</t>
  </si>
  <si>
    <t>HSHS Health Programs Support</t>
  </si>
  <si>
    <t>HSHS Faculty - International Sections</t>
  </si>
  <si>
    <t>HSHS Faculty - Directed Studies</t>
  </si>
  <si>
    <t>HSHS Faculty - AECD Endowment</t>
  </si>
  <si>
    <t>HSHS Bachelor of Science in Nursing  - North Island College</t>
  </si>
  <si>
    <t>HSHS Dental Clinic</t>
  </si>
  <si>
    <t>HSHS Faculty - General Research - Price</t>
  </si>
  <si>
    <t>HSHS Faculty - Scholarly Activity</t>
  </si>
  <si>
    <t>HSHS Faculty - Interprofessional Development Fund</t>
  </si>
  <si>
    <t>HSHS Faculty - Research contracts - Styles - Pathways</t>
  </si>
  <si>
    <t>HSHS Faculty - Aboriginal Forum</t>
  </si>
  <si>
    <t>HSHS Faculty - Student Engagement Fund</t>
  </si>
  <si>
    <t>HSHS Faculty - BC Aboriginal Child Care Society</t>
  </si>
  <si>
    <t>HSHS Health Care Assistant - Cowichan</t>
  </si>
  <si>
    <t>HSHS Health Care Assistant - Tiwsemawtxw (VCH)</t>
  </si>
  <si>
    <t>HSHS Health Care Assistant - Gabriola (PHC)</t>
  </si>
  <si>
    <t>HSHS Child and Youth Care - CTR - Outreach/Comm. Care</t>
  </si>
  <si>
    <t>HSHS Early Childhood Education and Care - Cowichan Cert.</t>
  </si>
  <si>
    <t>HSHS Early Childhood Education and Care - Tiwsemawtxw Cert.</t>
  </si>
  <si>
    <t>HSHS Early Childhood Education and Care - Aboriginal Head Start</t>
  </si>
  <si>
    <t>HSHS Early Childhood Education and Care - Infant Toddler</t>
  </si>
  <si>
    <t>EDUC Early Childhood Education and Care - PLA</t>
  </si>
  <si>
    <t>HSHS PD&amp;T - Medical Office Assistant</t>
  </si>
  <si>
    <t>HSHS PD&amp;T - Activity Assistant</t>
  </si>
  <si>
    <t>HSHS PD&amp;T - Animal Care Aide Certificate</t>
  </si>
  <si>
    <t>HSHS PD&amp;T - Credit courses</t>
  </si>
  <si>
    <t>HSHS PD&amp;T - Community Health Promotion</t>
  </si>
  <si>
    <t>HSHS PD&amp;T - Community Mental Health Worker</t>
  </si>
  <si>
    <t>HSHS PD&amp;T - Health and Human Services</t>
  </si>
  <si>
    <t>HSHS PD&amp;T - Hospital Unit Coordinator</t>
  </si>
  <si>
    <t>HSHS PD&amp;T - Medical Device Processing Technician</t>
  </si>
  <si>
    <t>VPST Department Travel</t>
  </si>
  <si>
    <t>VPST Department Travel Stipends</t>
  </si>
  <si>
    <t>VPST Global Engagement Grants</t>
  </si>
  <si>
    <t>VPST International Student Revenues</t>
  </si>
  <si>
    <t>VPST Student Scholarships</t>
  </si>
  <si>
    <t>INT Scholarships - Pearson college</t>
  </si>
  <si>
    <t>VPST Projects - QES</t>
  </si>
  <si>
    <t>IE Scholarships - Students for Development TO BE CLOSED</t>
  </si>
  <si>
    <t>INT Scholarships - Syrian Alliko</t>
  </si>
  <si>
    <t>INT Scholarships - Syrian Baker</t>
  </si>
  <si>
    <t>REG Immigration Advising</t>
  </si>
  <si>
    <t>INT International Admissions</t>
  </si>
  <si>
    <t>FS International Recruitment - Academic</t>
  </si>
  <si>
    <t>FS International Recruitment - ESL</t>
  </si>
  <si>
    <t>VPST Group Programs</t>
  </si>
  <si>
    <t>VPST ELAP</t>
  </si>
  <si>
    <t>VPST Global Engagement</t>
  </si>
  <si>
    <t>VPST International Mobility</t>
  </si>
  <si>
    <t>INT FS - Business Field School Europe</t>
  </si>
  <si>
    <t>VPST FS - Exchange Programs</t>
  </si>
  <si>
    <t>FS International Marketing - India Office</t>
  </si>
  <si>
    <t>VPST FS - Liberal Studies Abroad Italy, Formerly Liberal Studies Abroad</t>
  </si>
  <si>
    <t>INT FS - Nursing field School Mexico, Formerly Nepal</t>
  </si>
  <si>
    <t>VPST FS - Anthropology Field School</t>
  </si>
  <si>
    <t>VPST FS - International Mobility Emergency Fund</t>
  </si>
  <si>
    <t>INT FS - Baking Field School - France, Formerly Baking EAFS - France</t>
  </si>
  <si>
    <t>INT FS - Arts and Culture - Greece, Formerly Crim Philidelphia</t>
  </si>
  <si>
    <t>INT FS - Business Field School -Japan, Formerly China</t>
  </si>
  <si>
    <t>SRCA HR/Payroll Default</t>
  </si>
  <si>
    <t>SRCA Student Experience</t>
  </si>
  <si>
    <t>SRCA BC MIN FORESTS - Floyd 101290</t>
  </si>
  <si>
    <t>SRCA MABRRI RDN - Shaw - 102382, 103877</t>
  </si>
  <si>
    <t>SRCA MABRRI PFWSBC - Shaw 5717-101343</t>
  </si>
  <si>
    <t>SRCA DBMFS Operations</t>
  </si>
  <si>
    <t>SRCA DBMFS Research &amp; Service</t>
  </si>
  <si>
    <t>TC Flexible FTE's</t>
  </si>
  <si>
    <t>TC Students - Services</t>
  </si>
  <si>
    <t>TC Students - Programming</t>
  </si>
  <si>
    <t>TC Student Services Training Support</t>
  </si>
  <si>
    <t>TC Student Services Proceeds</t>
  </si>
  <si>
    <t>TC Human Services</t>
  </si>
  <si>
    <t>TC Home Care Assistant</t>
  </si>
  <si>
    <t>TC Programs - Dual Credit SD 47</t>
  </si>
  <si>
    <t>TC Programs - University Programs</t>
  </si>
  <si>
    <t>TC PD&amp;T - Community Education</t>
  </si>
  <si>
    <t>TC PD&amp;T - Online Training</t>
  </si>
  <si>
    <t>TC Contracts - Aboriginal Service Plan - TO BE CLOSED</t>
  </si>
  <si>
    <t>LIB Library - Writing Centre</t>
  </si>
  <si>
    <t>REG Dual Credit</t>
  </si>
  <si>
    <t>FMD Administration</t>
  </si>
  <si>
    <t>FMD Risk Management</t>
  </si>
  <si>
    <t>FMD PDD Administration</t>
  </si>
  <si>
    <t>FMD Universal Access</t>
  </si>
  <si>
    <t>FMD FMG - Administration</t>
  </si>
  <si>
    <t>FMD Maintenance Operations - Administration</t>
  </si>
  <si>
    <t>FMD Shipping &amp; Receiving</t>
  </si>
  <si>
    <t>FMD Mail &amp; Delivery</t>
  </si>
  <si>
    <t>FMD Fleet Management - Administration</t>
  </si>
  <si>
    <t>FMD Fleet Management - Insurance</t>
  </si>
  <si>
    <t>FMD Buildings Maintenance - Cowichan</t>
  </si>
  <si>
    <t>FMD Buildings Maintenance - CTC</t>
  </si>
  <si>
    <t>FMD Buildings Maintenance - Deep Bay</t>
  </si>
  <si>
    <t>FMD Buildings Maintenance - G.R. Paine Centre</t>
  </si>
  <si>
    <t>FMD Buildings Maintenance - Nanaimo</t>
  </si>
  <si>
    <t>FMD Buildings Maintenance - Tiwsemawtxw</t>
  </si>
  <si>
    <t>FMD Grounds Maintenance - Cowichan</t>
  </si>
  <si>
    <t>FMD Grounds Maintenance - CTC</t>
  </si>
  <si>
    <t>FMD Grounds Maintenance - G.R. Paine Centre</t>
  </si>
  <si>
    <t>FMD Grounds Maintenance - Nanaimo</t>
  </si>
  <si>
    <t>FMD Grounds Maintenance - Tiwsemawtxw</t>
  </si>
  <si>
    <t>FMD Technical Systems  - Administration</t>
  </si>
  <si>
    <t>FMD HVAC Maintenance - Cowichan</t>
  </si>
  <si>
    <t>FMD HVAC Maintenance - CTC</t>
  </si>
  <si>
    <t>FMD HVAC and Utilities - Deep Bay</t>
  </si>
  <si>
    <t>FMD HVAC and Utilities - G.R. Paine Centre</t>
  </si>
  <si>
    <t>FMD HVAC Maintenance - Nanaimo</t>
  </si>
  <si>
    <t>FMD Nanaimo Geoexchange</t>
  </si>
  <si>
    <t>FMD HVAC Maintenance - Tiwsemawtxw</t>
  </si>
  <si>
    <t>FOM MBA Funded Initiatives</t>
  </si>
  <si>
    <t>FOM PD&amp;T Open Enrollment</t>
  </si>
  <si>
    <t>SA Nanaimo AS Exam</t>
  </si>
  <si>
    <t>SA Cowichan Service Funding</t>
  </si>
  <si>
    <t>SA Nanaimo Service Funding</t>
  </si>
  <si>
    <t>SA Internships - Kinesiology</t>
  </si>
  <si>
    <t>SA Intramurals - Fitness</t>
  </si>
  <si>
    <t>SA Athletics &amp; Recreation</t>
  </si>
  <si>
    <t>SA Accessibility Trust Funds</t>
  </si>
  <si>
    <t>SA Financial Aid - AUG</t>
  </si>
  <si>
    <t>SA Financial Aid - IEAF</t>
  </si>
  <si>
    <t>SA BC Graduate Scholarship Program Fund</t>
  </si>
  <si>
    <t>SA Financial Aid - VIUSU H&amp;D Bursaries</t>
  </si>
  <si>
    <t>TAT BCGEU PD/CD backfill</t>
  </si>
  <si>
    <t>TC Programs - Automotive Service Technician</t>
  </si>
  <si>
    <t>TC Programs - Carpentry</t>
  </si>
  <si>
    <t>TAT Culinary Arts - Tiwsemawtxw</t>
  </si>
  <si>
    <t>TAT Welding - Cowichan - TO BE CLOSED</t>
  </si>
  <si>
    <t>TAT Welding - Tiwsemawtxw</t>
  </si>
  <si>
    <t>TAT Office Administration - Cowichan Contract - TO BE CLOSED</t>
  </si>
  <si>
    <t>TAT Carpentry - Sunshine Coast SD #46 Partnership - TO BE CLOSED</t>
  </si>
  <si>
    <t>TAT Hairdressing Contract - Cowichan SD #79 - TO BE CLOSED</t>
  </si>
  <si>
    <t>TAT Hairdressing Contract - Saanich SD #63 (Cowichan) - TO BE CLOSED</t>
  </si>
  <si>
    <t>TAT Hairdressing Contract - Tiwsemawtxw</t>
  </si>
  <si>
    <t>TAT Forest Centre</t>
  </si>
  <si>
    <t>TAT Baking Events</t>
  </si>
  <si>
    <t>TAT Welding - Cowichan Welder-Fitter - TO BE CLOSED</t>
  </si>
  <si>
    <t>CC Cafeteria - TO BE CLOSED</t>
  </si>
  <si>
    <t>ST Fundraising - Awareness Climate Change - Krogh</t>
  </si>
  <si>
    <t>ST AERL Applied Research - Krogh</t>
  </si>
  <si>
    <t>ER Imagine VIU Campaign</t>
  </si>
  <si>
    <t>ER Sponsorship - Nanaimo - TO BE CLOSED</t>
  </si>
  <si>
    <t>CP Sponsorship - Tiwsemawtxw</t>
  </si>
  <si>
    <t>TC Contracts - Gathering Place</t>
  </si>
  <si>
    <t>SRCA GVWD - Floyd - 101369</t>
  </si>
  <si>
    <t>IEE IPP - IUB Program</t>
  </si>
  <si>
    <t>IEE IPP - Student Life/Retention: Nanaimo Campus</t>
  </si>
  <si>
    <t>INT Global Engagement - Internationalization</t>
  </si>
  <si>
    <t>HRIN Institutional Legal</t>
  </si>
  <si>
    <t>TAT Information Technology and Applied Systems - Contract - SD #79 - TO BE CLOSED</t>
  </si>
  <si>
    <t>REG Recruitment &amp; Advising - TO BE CLOSED</t>
  </si>
  <si>
    <t>HSHS Early Childhood Education and Care- ECPN - TO BE CLOSED</t>
  </si>
  <si>
    <t>VPST Global Engagement - SAGE - Belize</t>
  </si>
  <si>
    <t>SRCA MABRRI Komoks - Shaw</t>
  </si>
  <si>
    <t>SRCA MABRRI ECO-CAN - SAKAKI -All</t>
  </si>
  <si>
    <t>LIB Library - Capital - Book Purchases - Non Hardcopy Books</t>
  </si>
  <si>
    <t>VPST Global Engagement- Young Africa Works- Kenya</t>
  </si>
  <si>
    <t>SRCA Multiple (changed from SIG18 to RIF and RF) - Haggarty 100633</t>
  </si>
  <si>
    <t>SRCA RDN - Floyd - 101264, 103606</t>
  </si>
  <si>
    <t>SRCA CVRD - Floyd 103679 (5712, 101363)</t>
  </si>
  <si>
    <t>HSHS Early Childhood Education and Care - Nanaimo Cert.</t>
  </si>
  <si>
    <t>EDUC Early Childhood Education and Care - Special Needs Cert.</t>
  </si>
  <si>
    <t>TC Contracts - HEO - Ministry of Social Development - TO BE CLOSED</t>
  </si>
  <si>
    <t>ER Communications and External Affairs TO BE CLOSED</t>
  </si>
  <si>
    <t>HSHS Health Care Assistant - Partnership Pathways</t>
  </si>
  <si>
    <t>ER Communications and External Affairs - Indigenous Speakers Series TO BE CLOSED</t>
  </si>
  <si>
    <t>LIB Library -  Digital BC Secretariat</t>
  </si>
  <si>
    <t>INT FS - HHS Field School - Latvia, Formerly Indonesia</t>
  </si>
  <si>
    <t>IE Grad Certificate - Business - TO BE CLOSED</t>
  </si>
  <si>
    <t>IE Grad Diploma - International Trade - TO BE CLOSED</t>
  </si>
  <si>
    <t>IE Grad Diploma - Project Management - TO BE CLOSED</t>
  </si>
  <si>
    <t>HSHS Faculty - General Research - Haggarty</t>
  </si>
  <si>
    <t>HSHS Roots to Thrive - KAT</t>
  </si>
  <si>
    <t>ER Brand and Marketing TO BE CLOSED</t>
  </si>
  <si>
    <t>TC Contracts - Work Essential Skills Training - AVED - TO BE CLOSED</t>
  </si>
  <si>
    <t>SRCA MABRRI RDN - Shaw 101216</t>
  </si>
  <si>
    <t>VPST Scholarships - Syrian Sheikho</t>
  </si>
  <si>
    <t>VPST Global Engagement - Pacific Alliance - Chile</t>
  </si>
  <si>
    <t>TC Contracts - Administration</t>
  </si>
  <si>
    <t>ER Minor Capital</t>
  </si>
  <si>
    <t>HSHS Minor Capital</t>
  </si>
  <si>
    <t>VPST Minor Capital</t>
  </si>
  <si>
    <t>TC Minor Capital</t>
  </si>
  <si>
    <t>FMD Minor Capital</t>
  </si>
  <si>
    <t>HSHS Capital - Health Equipment</t>
  </si>
  <si>
    <t>IT Capital - Computer Equipment</t>
  </si>
  <si>
    <t>FMD CNP - Administration</t>
  </si>
  <si>
    <t>FMD CNCP - 26-021 Nanaimo LED Lighting upgrades</t>
  </si>
  <si>
    <t>FMD RC - 2021-126 B160 Geoexchange</t>
  </si>
  <si>
    <t>FMD UA - 1920-022 Universal Access</t>
  </si>
  <si>
    <t>ACP ELL Department</t>
  </si>
  <si>
    <t>FSCD RC - 1920-029 Tiwsemawtxw Parking Lot Resurfacing</t>
  </si>
  <si>
    <t>SRCA MABRRI CANDO - Shaw All</t>
  </si>
  <si>
    <t>SRCA MABRRI Islands Trust - Shaw 101946</t>
  </si>
  <si>
    <t>VPST Projects  - Tamagawa</t>
  </si>
  <si>
    <t>56500-1-3</t>
  </si>
  <si>
    <t>FSCD FMP - Biology Lab Repairs</t>
  </si>
  <si>
    <t>59150-1-1</t>
  </si>
  <si>
    <t>INST Historic Assets - Pre 2022</t>
  </si>
  <si>
    <t>56550-1-3</t>
  </si>
  <si>
    <t>FSCD CNP - 2122-004 Fleet EV Charge Stations</t>
  </si>
  <si>
    <t>56600-1-21</t>
  </si>
  <si>
    <t>FSCD RC - 2122-022 B120 Enclosed Office Space Paint Shop</t>
  </si>
  <si>
    <t>56600-1-22</t>
  </si>
  <si>
    <t>FMD RC - 2122-035 Universal Access Improvements</t>
  </si>
  <si>
    <t>25125-1-36</t>
  </si>
  <si>
    <t>SRCA IH - GILL 101344, 103164</t>
  </si>
  <si>
    <t>56650-2-1</t>
  </si>
  <si>
    <t>FSCD UFO - 2122-074 Cowichan Trade Centre - Business Case</t>
  </si>
  <si>
    <t>25155-1-40</t>
  </si>
  <si>
    <t>SRCA MABRRI BC Parks - Shaw 100968</t>
  </si>
  <si>
    <t>32465-2-2</t>
  </si>
  <si>
    <t>HSHS PD&amp;T - Activity Assistant - CEWIL iHub</t>
  </si>
  <si>
    <t>25100-12-15</t>
  </si>
  <si>
    <t>SRCA SSHRC IDG - Wood 101136</t>
  </si>
  <si>
    <t>25100-8-15</t>
  </si>
  <si>
    <t>SRCA NSERC Alliance - Russell - 101212</t>
  </si>
  <si>
    <t>25125-1-37</t>
  </si>
  <si>
    <t>SRCA Yukon Parks - Weighill 101270</t>
  </si>
  <si>
    <t>25100-12-16</t>
  </si>
  <si>
    <t>SRCA SSHRC IDG - Wager 101141</t>
  </si>
  <si>
    <t>23535-7-1</t>
  </si>
  <si>
    <t>IEE EleV - Revenue Holding</t>
  </si>
  <si>
    <t>59150-2-1</t>
  </si>
  <si>
    <t>INST Proceeds on Capital Asset Disposals</t>
  </si>
  <si>
    <t>25125-1-38</t>
  </si>
  <si>
    <t>SRCA Tourism NAN - Weighill  - multi</t>
  </si>
  <si>
    <t>25100-13-19</t>
  </si>
  <si>
    <t>SRCA MSFHR-HPIA - Dames 5694-100724</t>
  </si>
  <si>
    <t>25125-1-39</t>
  </si>
  <si>
    <t>SRCA BCParks - Weighill 101318</t>
  </si>
  <si>
    <t>25100-12-17</t>
  </si>
  <si>
    <t>SRCA SSHRC IDG - Gover 101137</t>
  </si>
  <si>
    <t>23530-2-1</t>
  </si>
  <si>
    <t>IEE Vancouver Foundation - SD84/NTC</t>
  </si>
  <si>
    <t>53610-1-2</t>
  </si>
  <si>
    <t>LIB Library - Capital - Book Purchases - Hardcopy Books Only</t>
  </si>
  <si>
    <t>25100-13-20</t>
  </si>
  <si>
    <t>SRCA MSFHR - VIU - Dames - VIU - 100724</t>
  </si>
  <si>
    <t>56650-2-2</t>
  </si>
  <si>
    <t>FSCD UFO - 2122-058 Gathering Place Phase 2 - Business Case</t>
  </si>
  <si>
    <t>32760-9-1</t>
  </si>
  <si>
    <t>ST PD&amp;T Archaeological RISC Program</t>
  </si>
  <si>
    <t>25152-3-10</t>
  </si>
  <si>
    <t>SRCA MABRRI CMN - Shaw - 101291</t>
  </si>
  <si>
    <t>25152-3-11</t>
  </si>
  <si>
    <t>SRCA MABRRI NUTRILNK - SAKAKI - 100948</t>
  </si>
  <si>
    <t>25125-1-40</t>
  </si>
  <si>
    <t>SRCA MOWI RUSSELL 102573</t>
  </si>
  <si>
    <t>56600-1-23</t>
  </si>
  <si>
    <t>FSCD RC - 2122-075 Buildings 325 &amp; 356 Building Enclosure Assessments</t>
  </si>
  <si>
    <t>56600-1-24</t>
  </si>
  <si>
    <t>FSCD RC - 2122-088 Exterior Seating Installations</t>
  </si>
  <si>
    <t>22440-9-1</t>
  </si>
  <si>
    <t>HSHS Early Childhood Education and Care - Online Certificate</t>
  </si>
  <si>
    <t>11102-3-3</t>
  </si>
  <si>
    <t>HRIN Training &amp; PD - BCGEU - Innovative Education Support Fund</t>
  </si>
  <si>
    <t>56600-1-25</t>
  </si>
  <si>
    <t>FMD RC - Routine Capital Administration</t>
  </si>
  <si>
    <t>25125-1-41</t>
  </si>
  <si>
    <t>SRCA NDRIO - McFARLAND - 101380</t>
  </si>
  <si>
    <t>25125-1-42</t>
  </si>
  <si>
    <t>SRCA ThermoFisher - GILL - 101368</t>
  </si>
  <si>
    <t>12420-2-1</t>
  </si>
  <si>
    <t>HSHS Health Care Assistant - Tiwsemawtxw</t>
  </si>
  <si>
    <t>12445-2-1</t>
  </si>
  <si>
    <t>EDUC Education Assistant and Community Support – Tiwsemawtxw</t>
  </si>
  <si>
    <t>14608-1-4</t>
  </si>
  <si>
    <t>TC Students - Invigilation</t>
  </si>
  <si>
    <t>23610-2-3</t>
  </si>
  <si>
    <t>LIB Faculty - General Research - Geddes</t>
  </si>
  <si>
    <t>56600-1-26</t>
  </si>
  <si>
    <t>FSCD RC - 2021-052 &amp; 118 Parksville Generator and Roof</t>
  </si>
  <si>
    <t>56600-1-27</t>
  </si>
  <si>
    <t>FSCD RC - 2122-008.1 Daycare Mechanical Equipment Replacements</t>
  </si>
  <si>
    <t>56600-1-28</t>
  </si>
  <si>
    <t>FMD RC - 26-027 Parking Lot Line Repainting 2025</t>
  </si>
  <si>
    <t>56550-1-4</t>
  </si>
  <si>
    <t>FSCD CNP - 2021-020 Deep Bay Interior LED Lighting</t>
  </si>
  <si>
    <t>56550-1-5</t>
  </si>
  <si>
    <t>FSCD CNP - 2122-023 Tiwsemawtxw Exterior LED Lighting</t>
  </si>
  <si>
    <t>56550-1-6</t>
  </si>
  <si>
    <t>FMD CNCP - 26-022 Nanaimo EV Charging Stations</t>
  </si>
  <si>
    <t>56550-1-7</t>
  </si>
  <si>
    <t>FSCD CNP - 2122-036 Cowichan - Exterior LED Lighting</t>
  </si>
  <si>
    <t>16435-4-2</t>
  </si>
  <si>
    <t>FSCD 2122-010 Mid-Campus Secure Bike Storage - Design</t>
  </si>
  <si>
    <t>16435-4-3</t>
  </si>
  <si>
    <t>FMD FMG - Nanaimo</t>
  </si>
  <si>
    <t>56525-1-1</t>
  </si>
  <si>
    <t>FSCD CRP - 2122-061 Bio Lab Repairs</t>
  </si>
  <si>
    <t>22545-4-2</t>
  </si>
  <si>
    <t>INT Global Engagement- Young Africa Works- Kenya TVET-18</t>
  </si>
  <si>
    <t>34440-9-1</t>
  </si>
  <si>
    <t>CC  PD&amp;T- Community Bridging Program- Stz'uminus</t>
  </si>
  <si>
    <t>15519-3-1</t>
  </si>
  <si>
    <t>SA Financial Aid - Canada Learning Bond</t>
  </si>
  <si>
    <t>12310-2-1</t>
  </si>
  <si>
    <t>EDUC BEd - Cowichan</t>
  </si>
  <si>
    <t>22360-2-1</t>
  </si>
  <si>
    <t>EDUC MEd (Leadership) - Cowichan</t>
  </si>
  <si>
    <t>52701-3-1</t>
  </si>
  <si>
    <t>ST Capital - Training Equipment</t>
  </si>
  <si>
    <t>55140-1-9</t>
  </si>
  <si>
    <t>SRCA CFI-BCKDF - Sloan 100970</t>
  </si>
  <si>
    <t>56600-1-29</t>
  </si>
  <si>
    <t>FSCD RC - 2122-097 *Confidential* B130 Asbestos Sampling / Testing</t>
  </si>
  <si>
    <t>56600-1-30</t>
  </si>
  <si>
    <t>FSCD RC - 2122-105 Cafeteria Refresh</t>
  </si>
  <si>
    <t>56600-1-31</t>
  </si>
  <si>
    <t>FSCD RC - 2122-093 Fire Alarm System Network Card Upgrade</t>
  </si>
  <si>
    <t>22460-1-1</t>
  </si>
  <si>
    <t>HSHS Psychedelic-Assisted Therapy Graduate Certificate</t>
  </si>
  <si>
    <t>25125-1-43</t>
  </si>
  <si>
    <t>SRCA Worksafe - Blaney 101155</t>
  </si>
  <si>
    <t>56101-3-1</t>
  </si>
  <si>
    <t>IT Capital Lease - Desktop PC</t>
  </si>
  <si>
    <t>56101-3-2</t>
  </si>
  <si>
    <t>IT Capital Lease - Docking Station</t>
  </si>
  <si>
    <t>56101-3-3</t>
  </si>
  <si>
    <t>IT Capital Lease - Monitor</t>
  </si>
  <si>
    <t>56101-3-4</t>
  </si>
  <si>
    <t>IT Capital Lease - Notebook PC</t>
  </si>
  <si>
    <t>56101-3-5</t>
  </si>
  <si>
    <t>IT Capital Lease - AV</t>
  </si>
  <si>
    <t>34440-10-1</t>
  </si>
  <si>
    <t>CC PD&amp;T - Business Fundamentals Indigenous Communities (BFIC)- Malahat Nation</t>
  </si>
  <si>
    <t>13600-3-1</t>
  </si>
  <si>
    <t>LIB Library - Collections - Limited Term Streaming Video</t>
  </si>
  <si>
    <t>13600-3-2</t>
  </si>
  <si>
    <t>LIB Library - Collections - DDA Programs</t>
  </si>
  <si>
    <t>25025-5-14</t>
  </si>
  <si>
    <t>SRCA VIURAC SIG18 - Gower 101440</t>
  </si>
  <si>
    <t>32465-9-2</t>
  </si>
  <si>
    <t>HSHS PD&amp;T - Medical Device Processing Technician - VIHA</t>
  </si>
  <si>
    <t>22440-10-1</t>
  </si>
  <si>
    <t>EDUC Early Childhood Education and Care - DC-SD68</t>
  </si>
  <si>
    <t>22440-10-2</t>
  </si>
  <si>
    <t>HSHS Early Childhood Education and Care - DC-SD79</t>
  </si>
  <si>
    <t>22445-1-1</t>
  </si>
  <si>
    <t>HSHS Education Assistant and Community Support - DC-SD63 - TO BE CLOSED</t>
  </si>
  <si>
    <t>12601-5-1</t>
  </si>
  <si>
    <t>FOM WLCE World Leisure Centre Excellence</t>
  </si>
  <si>
    <t>25100-5-8</t>
  </si>
  <si>
    <t>SRCA CFI - IOF SLOAN</t>
  </si>
  <si>
    <t>25155-1-41</t>
  </si>
  <si>
    <t>SRCA MABRI UBCM (Qualicum) - Shaw 101289</t>
  </si>
  <si>
    <t>56550-1-8</t>
  </si>
  <si>
    <t>FSCD CNP - 2122-007 BC Hydro Continuous Optimization energy Study</t>
  </si>
  <si>
    <t>56550-1-9</t>
  </si>
  <si>
    <t>FSCD CNP - 2122-110 Welcome Centre to Courtyard Ramp</t>
  </si>
  <si>
    <t>25025-1-67</t>
  </si>
  <si>
    <t>SRCA VIURAC RF - Davies 101482</t>
  </si>
  <si>
    <t>25025-2-8</t>
  </si>
  <si>
    <t>SRCA VIURAC N-GRF - Demers 101466</t>
  </si>
  <si>
    <t>52701-3-2</t>
  </si>
  <si>
    <t>ST Capital - Training Equipment (Mill)</t>
  </si>
  <si>
    <t>25125-1-44</t>
  </si>
  <si>
    <t>SRCA BC.MIN.AG - Green</t>
  </si>
  <si>
    <t>25155-1-42</t>
  </si>
  <si>
    <t>SRCA MABRRI WWF 21-22 - SHAW 101417</t>
  </si>
  <si>
    <t>25125-1-45</t>
  </si>
  <si>
    <t>SRCA BC-CMPS - BURKE 101259</t>
  </si>
  <si>
    <t>25025-3-9</t>
  </si>
  <si>
    <t>SRCA VIURAC S-GRF - Morden 101480</t>
  </si>
  <si>
    <t>25025-3-10</t>
  </si>
  <si>
    <t>SRCA VIURAC S-GRF - Gower 101441</t>
  </si>
  <si>
    <t>25100-13-21</t>
  </si>
  <si>
    <t>SRCA MITACS-Accel - HOLLAND - 101395</t>
  </si>
  <si>
    <t>25025-5-15</t>
  </si>
  <si>
    <t>SRCA VIURAC SIG18 - Shaw 101479</t>
  </si>
  <si>
    <t>23525-2-2</t>
  </si>
  <si>
    <t>IEE Gitxsan First Nation - Stewardship Training Program 2022 - TO BE CLOSED</t>
  </si>
  <si>
    <t>25025-5-16</t>
  </si>
  <si>
    <t>SRCA VIURAC SIG18 - O'Neil 101497</t>
  </si>
  <si>
    <t>22550-1-42</t>
  </si>
  <si>
    <t>VPST FS - Crossing Boarders - Global Skills Opportunity</t>
  </si>
  <si>
    <t>25100-13-22</t>
  </si>
  <si>
    <t>SRCA MITACS-Accel - KROGH - 101353</t>
  </si>
  <si>
    <t>22720-1-1</t>
  </si>
  <si>
    <t>ST MC Web Development for Small Business</t>
  </si>
  <si>
    <t>56600-1-32</t>
  </si>
  <si>
    <t>FSCD RC - 2122-064 Power Door Openers</t>
  </si>
  <si>
    <t>56600-1-33</t>
  </si>
  <si>
    <t>FSCD RC - 2122-117 Building 108 Power Window Shades</t>
  </si>
  <si>
    <t>25100-13-23</t>
  </si>
  <si>
    <t>SRCA AMS - Wood (Fraser) - 101448</t>
  </si>
  <si>
    <t>25025-1-68</t>
  </si>
  <si>
    <t>SRCA VIURAC RF - von Schilling 101515</t>
  </si>
  <si>
    <t>22705-2-4</t>
  </si>
  <si>
    <t>ST DBMFS Let's Talk Science Outreach Program</t>
  </si>
  <si>
    <t>12405-1-2</t>
  </si>
  <si>
    <t>HSHS Bachelor of Science in Nursing - PN-BSN Bridge</t>
  </si>
  <si>
    <t>22401-1-3</t>
  </si>
  <si>
    <t>HSHS Faculty - General Research - Dames</t>
  </si>
  <si>
    <t>25025-5-17</t>
  </si>
  <si>
    <t>SRCA VIURAC SIG18 - Sternberg 101502</t>
  </si>
  <si>
    <t>25025-5-18</t>
  </si>
  <si>
    <t>SRCA VIURAC SIG18 - Riedel 101245</t>
  </si>
  <si>
    <t>25025-5-19</t>
  </si>
  <si>
    <t>SRCA VIURAC SIG18 - Bowes 101499</t>
  </si>
  <si>
    <t>25155-1-43</t>
  </si>
  <si>
    <t>SRCA MABRRI UrbanSyst - SHAW - 101446</t>
  </si>
  <si>
    <t>25125-1-46</t>
  </si>
  <si>
    <t>SRCA MIN HEALTH - SRCA 101549</t>
  </si>
  <si>
    <t>25125-1-47</t>
  </si>
  <si>
    <t>SRCA BC.MIN.AG - Butterworth - 101622</t>
  </si>
  <si>
    <t>25125-1-48</t>
  </si>
  <si>
    <t>SRCA Smith - Hammond-K - 101599</t>
  </si>
  <si>
    <t>56600-1-34</t>
  </si>
  <si>
    <t>FSCD RC - 2122-026 Security Cameras and Systems</t>
  </si>
  <si>
    <t>56600-1-35</t>
  </si>
  <si>
    <t>FSCD RC - 2223-001.1 2022 Roof Replacements - B110, 120, 193 Design</t>
  </si>
  <si>
    <t>56600-1-36</t>
  </si>
  <si>
    <t>FMD RC - 2122-060 2021 Student Housing Business Case</t>
  </si>
  <si>
    <t>56600-1-37</t>
  </si>
  <si>
    <t>FSCD RC - 2021-058.1 Arcflash/IR Scan</t>
  </si>
  <si>
    <t>25025-5-20</t>
  </si>
  <si>
    <t>SRCA VIURAC SIG18 - Hopwood 101498</t>
  </si>
  <si>
    <t>25025-5-21</t>
  </si>
  <si>
    <t>SRCA VIURAC SIG18 - Hopwood 101500</t>
  </si>
  <si>
    <t>34440-11-1</t>
  </si>
  <si>
    <t>CC PD&amp;T - Community Bridging Program - Pacheedaht</t>
  </si>
  <si>
    <t>25125-1-49</t>
  </si>
  <si>
    <t>SRCA DFO - Floyd - 101658</t>
  </si>
  <si>
    <t>25100-13-24</t>
  </si>
  <si>
    <t>SRCA DONOR-Scallops - Green - 101636</t>
  </si>
  <si>
    <t>52401-2-2</t>
  </si>
  <si>
    <t>HSHS Capital - Health Expansion Equipment</t>
  </si>
  <si>
    <t>22430-1-2</t>
  </si>
  <si>
    <t>HSHS Bachelor of Social Work - CASWE - TO BE CLOSED</t>
  </si>
  <si>
    <t>11511-1-1</t>
  </si>
  <si>
    <t>ER Imagine VIU Campaigns - TO BE CLOSED</t>
  </si>
  <si>
    <t>11512-1-1</t>
  </si>
  <si>
    <t>ER Sponsorship - Nanaimo</t>
  </si>
  <si>
    <t>11530-1-1</t>
  </si>
  <si>
    <t>ER Brand and Marketing</t>
  </si>
  <si>
    <t>25100-6-4</t>
  </si>
  <si>
    <t>SRCA CIHR - IGW.Team - Johnston - 101349</t>
  </si>
  <si>
    <t>25100-6-5</t>
  </si>
  <si>
    <t>SRCA CIHR - IGW.Team Meijer-Drees 101346</t>
  </si>
  <si>
    <t>25155-1-44</t>
  </si>
  <si>
    <t>SRCA MABRRI ECCC - Shaw - 101342</t>
  </si>
  <si>
    <t>22701-1-21</t>
  </si>
  <si>
    <t>ST General Research  - Carruthers</t>
  </si>
  <si>
    <t>22701-1-22</t>
  </si>
  <si>
    <t>ST General Research - Pruesse</t>
  </si>
  <si>
    <t>56600-1-38</t>
  </si>
  <si>
    <t>FSCD RC - 2122-109 Building 325 Exterior Enclosure</t>
  </si>
  <si>
    <t>22801-1-12</t>
  </si>
  <si>
    <t>SS General Research - Bowes</t>
  </si>
  <si>
    <t>23510-1-2</t>
  </si>
  <si>
    <t>IEE Indigenous Youth Camps</t>
  </si>
  <si>
    <t>25125-1-50</t>
  </si>
  <si>
    <t>SRCA Parker Donation - Dames 101715</t>
  </si>
  <si>
    <t>22301-1-2</t>
  </si>
  <si>
    <t>EDUC General Research - Bevis</t>
  </si>
  <si>
    <t>22126-1-1</t>
  </si>
  <si>
    <t>ACP Pathways for Health</t>
  </si>
  <si>
    <t>22126-1-2</t>
  </si>
  <si>
    <t>Pathways for Technology</t>
  </si>
  <si>
    <t>22126-1-3</t>
  </si>
  <si>
    <t>Pathways for Early Childhood Ed</t>
  </si>
  <si>
    <t>56600-1-39</t>
  </si>
  <si>
    <t>FMD RC - 24-101.1 Student Residences - Generators</t>
  </si>
  <si>
    <t>56600-1-40</t>
  </si>
  <si>
    <t>FCSD RC - 2122-081 B300, B355, 4th Street Ramp Grades</t>
  </si>
  <si>
    <t>56600-1-41</t>
  </si>
  <si>
    <t>FSCD RC - 2122-057.1 Building 210 Card Access</t>
  </si>
  <si>
    <t>56600-1-42</t>
  </si>
  <si>
    <t>FSCD RC - 2223-001.2 2022 Roof Replacements - B110, 120, 193 Construction</t>
  </si>
  <si>
    <t>56600-1-43</t>
  </si>
  <si>
    <t>FSCD RC - 2223-624.1 2022-2023 Exterior Painting</t>
  </si>
  <si>
    <t>56600-1-44</t>
  </si>
  <si>
    <t>FSCD RC - 2223-620.1 Boiler Replacements</t>
  </si>
  <si>
    <t>56600-1-45</t>
  </si>
  <si>
    <t>FSCD RC - 2122-066.1 Memorial Trees Irrigation System</t>
  </si>
  <si>
    <t>56600-1-46</t>
  </si>
  <si>
    <t>FMD RC - 2223-619.1 Elevator Replacements/Refurbishments</t>
  </si>
  <si>
    <t>56600-1-47</t>
  </si>
  <si>
    <t>FSCD RC - 2122-025 GR Paine - Vehicle Gate on Road Entrance</t>
  </si>
  <si>
    <t>56600-1-48</t>
  </si>
  <si>
    <t>FSCD RC - 2021-055 Building 305 Replace Transformers</t>
  </si>
  <si>
    <t>56600-1-49</t>
  </si>
  <si>
    <t>FSCD RC - 2021-072 GR Paine - Green House Roof</t>
  </si>
  <si>
    <t>56600-1-50</t>
  </si>
  <si>
    <t>FSCD RC - 2122-108 Building 130 CMU Wall Paint</t>
  </si>
  <si>
    <t>56600-1-51</t>
  </si>
  <si>
    <t>FSCD RC - 2122-112 Building 345 Classroom Interior Refurbishments</t>
  </si>
  <si>
    <t>56600-1-52</t>
  </si>
  <si>
    <t>FMD RC - 26-008 Boiler Replacements - Nanaimo</t>
  </si>
  <si>
    <t>56600-1-53</t>
  </si>
  <si>
    <t>FSCD RC - 2021-062.1 Exterior Wayfinding Program - Fabrication/Installation</t>
  </si>
  <si>
    <t>56600-1-54</t>
  </si>
  <si>
    <t>FSCD RC - 2223-003 B190 Gym Shower and Change Room Repairs</t>
  </si>
  <si>
    <t>56600-1-55</t>
  </si>
  <si>
    <t>FSCD RC - 2122-115 Mid-Campus Bike Park</t>
  </si>
  <si>
    <t>56600-1-56</t>
  </si>
  <si>
    <t>FSCD RC - 2021-130 Deep Bay - Algae Lab Floor</t>
  </si>
  <si>
    <t>56600-1-57</t>
  </si>
  <si>
    <t>FSCD RC - 1920-059 B300/305 Garbage/Recycle Bin Enclosure</t>
  </si>
  <si>
    <t>56600-1-58</t>
  </si>
  <si>
    <t>FMD RC - 26-002 Roof Replacement and Major Repairs</t>
  </si>
  <si>
    <t>56600-1-59</t>
  </si>
  <si>
    <t>FSCD RC - 2122-118 Building 305 Crosswalk Light Remove and Replace</t>
  </si>
  <si>
    <t>56600-1-60</t>
  </si>
  <si>
    <t>FSCD RC - 2223-606.1 2022-2023 Awning Replacements</t>
  </si>
  <si>
    <t>56600-1-61</t>
  </si>
  <si>
    <t>FMD RC - 2122-110 Welcome Centre to Courtyard Ramp</t>
  </si>
  <si>
    <t>56575-1-6</t>
  </si>
  <si>
    <t>FSCD BI - 2122-119 Shq'apthut Gathering Place - Phase 2</t>
  </si>
  <si>
    <t>22440-11-1</t>
  </si>
  <si>
    <t>HSHS Early Childhood Education and Care - WIL - TO BE CLOSED</t>
  </si>
  <si>
    <t>25025-1-69</t>
  </si>
  <si>
    <t>SRCA VIURAC RF - Manson 101550</t>
  </si>
  <si>
    <t>25025-5-22</t>
  </si>
  <si>
    <t>SRCA VIURAC SIG18 - Moghimehfar 101680</t>
  </si>
  <si>
    <t>52701-2-3</t>
  </si>
  <si>
    <t>ST Vehicles</t>
  </si>
  <si>
    <t>25025-1-70</t>
  </si>
  <si>
    <t>SRCA VIURAC RF - Russell 101662</t>
  </si>
  <si>
    <t>25025-1-71</t>
  </si>
  <si>
    <t>SRCA VIURAC RF - Russell 101663</t>
  </si>
  <si>
    <t>25025-1-72</t>
  </si>
  <si>
    <t>SRCA VIURAC RF - Josefsson 101641</t>
  </si>
  <si>
    <t>25025-5-23</t>
  </si>
  <si>
    <t>SRCA VIURAC SIG18 - Lewis 101659</t>
  </si>
  <si>
    <t>25100-12-18</t>
  </si>
  <si>
    <t>SRCA SSHRC SIG 2022-25</t>
  </si>
  <si>
    <t>25100-8-16</t>
  </si>
  <si>
    <t>SRCA NSERC DG - Duncan 101462</t>
  </si>
  <si>
    <t>21101-1-1</t>
  </si>
  <si>
    <t>HR CRCES EDI Stipend VanderSluis</t>
  </si>
  <si>
    <t>22530-3-1</t>
  </si>
  <si>
    <t>FS International Recruitment - China Office</t>
  </si>
  <si>
    <t>22530-3-2</t>
  </si>
  <si>
    <t>FS International Recruitment - India Office</t>
  </si>
  <si>
    <t>22530-3-3</t>
  </si>
  <si>
    <t>FS International Recruitment - Latin America Office</t>
  </si>
  <si>
    <t>22530-3-4</t>
  </si>
  <si>
    <t>FS International Recruitment - Europe Office</t>
  </si>
  <si>
    <t>22530-3-5</t>
  </si>
  <si>
    <t>FS International Recruitment - Southeast Asia Office</t>
  </si>
  <si>
    <t>25025-1-73</t>
  </si>
  <si>
    <t>SRCA VIURAC RF - Dames 101645 101673</t>
  </si>
  <si>
    <t>25025-1-74</t>
  </si>
  <si>
    <t>SRCA VIURAC RF - Loudon 101649</t>
  </si>
  <si>
    <t>12425-1-2</t>
  </si>
  <si>
    <t>HSHS Practical Nursing - PN Access</t>
  </si>
  <si>
    <t>22701-1-23</t>
  </si>
  <si>
    <t>ST General Research - Josefsson</t>
  </si>
  <si>
    <t>25025-3-11</t>
  </si>
  <si>
    <t>SRCA VIURAC S-GRF - Dames 101675 - TO BE CLOSED</t>
  </si>
  <si>
    <t>25025-3-12</t>
  </si>
  <si>
    <t>SRCA VIURAC S-GRF - Mclin 101661</t>
  </si>
  <si>
    <t>25025-5-24</t>
  </si>
  <si>
    <t>SRCA VIURAC SIG18 - Mclin 101660</t>
  </si>
  <si>
    <t>25100-13-25</t>
  </si>
  <si>
    <t>SRCA NCTR - Johnston - 101718</t>
  </si>
  <si>
    <t>56525-1-2</t>
  </si>
  <si>
    <t>FSCD CRP - 2122-106 B180, R332 ITAS Classroom Phase 2 of 3</t>
  </si>
  <si>
    <t>56600-1-62</t>
  </si>
  <si>
    <t>FMD RC - 26-038 - B190 Automatic Transfer Switch Replacement</t>
  </si>
  <si>
    <t>25025-5-25</t>
  </si>
  <si>
    <t>SRCA VIURAC SIG18 - Weighill 101679</t>
  </si>
  <si>
    <t>25100-13-26</t>
  </si>
  <si>
    <t>SRCA MITACS-Accel - Wager - 101694</t>
  </si>
  <si>
    <t>25025-8-3</t>
  </si>
  <si>
    <t>SRCA VIURAC M-HEALTH- RSG Dames 101729</t>
  </si>
  <si>
    <t>25100-12-19</t>
  </si>
  <si>
    <t>SRCA SSHRC NFRFE - Shultz 101436</t>
  </si>
  <si>
    <t>25100-13-27</t>
  </si>
  <si>
    <t>SRCA VIU (MSFHR) - Shultz - 101156</t>
  </si>
  <si>
    <t>25100-13-28</t>
  </si>
  <si>
    <t>SRCA MSFHR - Scholar - Shultz - 101156</t>
  </si>
  <si>
    <t>25100-13-29</t>
  </si>
  <si>
    <t>SRCA AVED - MOH - O'Connor 101782</t>
  </si>
  <si>
    <t>56101-3-6</t>
  </si>
  <si>
    <t>IT Capital Lease - Staff Workstations</t>
  </si>
  <si>
    <t>56101-3-7</t>
  </si>
  <si>
    <t>IT Capital Lease - Student Workstations</t>
  </si>
  <si>
    <t>56101-3-8</t>
  </si>
  <si>
    <t>IT Capital Lease - Server Infrastructure</t>
  </si>
  <si>
    <t>56101-3-9</t>
  </si>
  <si>
    <t>IT Capital Lease - Network Infrastructure</t>
  </si>
  <si>
    <t>25025-1-75</t>
  </si>
  <si>
    <t>SRCA VIURAC RF - Weissfloch 101664 101666 101667</t>
  </si>
  <si>
    <t>25025-2-9</t>
  </si>
  <si>
    <t>SRCA VIURAC N-GRF - Weissfloch 101665</t>
  </si>
  <si>
    <t>25025-5-26</t>
  </si>
  <si>
    <t>SRCA VIURAC SIG18 - Schroeder 101501</t>
  </si>
  <si>
    <t>25025-5-27</t>
  </si>
  <si>
    <t>SRCA VIURAC SIG18 - Quist 101669</t>
  </si>
  <si>
    <t>22310-3-1</t>
  </si>
  <si>
    <t>EDUC Education - SD84 BEd program</t>
  </si>
  <si>
    <t>22701-1-24</t>
  </si>
  <si>
    <t>ST General Research - Wiebe</t>
  </si>
  <si>
    <t>25025-5-28</t>
  </si>
  <si>
    <t>SRCA VIURAC SIG18 - Waatainen 101684</t>
  </si>
  <si>
    <t>25100-5-9</t>
  </si>
  <si>
    <t>SRCA CFI - IOF - Janes 100739 (Loudon)</t>
  </si>
  <si>
    <t>25100-12-20</t>
  </si>
  <si>
    <t>SRCA SSHRC NFRFE - Indirect - SRCA 101436</t>
  </si>
  <si>
    <t>56600-1-63</t>
  </si>
  <si>
    <t>FSCD RC - 2122-036 Cowichan - Exterior LED Lighting</t>
  </si>
  <si>
    <t>25025-1-76</t>
  </si>
  <si>
    <t>SRCA VIURAC RF - Gillis 101759</t>
  </si>
  <si>
    <t>25025-5-29</t>
  </si>
  <si>
    <t>SRCA VIURAC SIG22 - McCunn 101743</t>
  </si>
  <si>
    <t>25025-5-30</t>
  </si>
  <si>
    <t>SRCA VIURAC SIG22 - Grieve 101781</t>
  </si>
  <si>
    <t>25100-13-30</t>
  </si>
  <si>
    <t>SRCA MITACS-Accel - Dames 101566</t>
  </si>
  <si>
    <t>34440-12-1</t>
  </si>
  <si>
    <t>CC PD&amp;T - Community Bridging Program - Nanoose</t>
  </si>
  <si>
    <t>56525-1-3</t>
  </si>
  <si>
    <t>FSCD CRP - 2223-030 Universal Access CRP Capital Approved Projects</t>
  </si>
  <si>
    <t>56600-1-64</t>
  </si>
  <si>
    <t>FSCD RC - 2223-023 Building 700 Failed Lighting Controller Replacement</t>
  </si>
  <si>
    <t>56600-1-65</t>
  </si>
  <si>
    <t>FSCD RC - 2122-125 Building 190 Gymnasium North Entry Door Paving</t>
  </si>
  <si>
    <t>25025-1-77</t>
  </si>
  <si>
    <t>SRCA VIURAC RF - Wiebe 101772 101773</t>
  </si>
  <si>
    <t>56525-1-4</t>
  </si>
  <si>
    <t>FSCD CRP - 2223-043 Facilities Services Vehicle Purchase</t>
  </si>
  <si>
    <t>56525-1-5</t>
  </si>
  <si>
    <t>FSCD CRP - 2223-042 Menstrual Product Dispensers</t>
  </si>
  <si>
    <t>25025-5-31</t>
  </si>
  <si>
    <t>SRCA VIURAC SIG22 (named SIG 18 incorrectly) - Houtby-Ferguson 101681</t>
  </si>
  <si>
    <t>56600-1-66</t>
  </si>
  <si>
    <t>FMD RC - 2223-044 Campus Accessibility and Inclusion</t>
  </si>
  <si>
    <t>56650-2-3</t>
  </si>
  <si>
    <t>FSCD UFO - 2223-031 Starbucks Heat Pump Installation</t>
  </si>
  <si>
    <t>25125-1-51</t>
  </si>
  <si>
    <t>SRCA 4VI - Weighill 101814-102000-102542</t>
  </si>
  <si>
    <t>25125-1-52</t>
  </si>
  <si>
    <t>SRCA RPAY (Yukon) - Weighill 101788</t>
  </si>
  <si>
    <t>25125-1-53</t>
  </si>
  <si>
    <t>SRCA Tourism NAN - Schroeder - 101790</t>
  </si>
  <si>
    <t>25125-1-54</t>
  </si>
  <si>
    <t>SRCA City of VAN - Loudon - 101354</t>
  </si>
  <si>
    <t>25025-5-32</t>
  </si>
  <si>
    <t>SRCA VIURAC SIG22 - Morden 101786</t>
  </si>
  <si>
    <t>25155-1-45</t>
  </si>
  <si>
    <t>SRCA MABRRI Sayward - Shaw - 101869</t>
  </si>
  <si>
    <t>25025-1-78</t>
  </si>
  <si>
    <t>SRCA VIURAC RF - Weighill 101777</t>
  </si>
  <si>
    <t>56525-1-6</t>
  </si>
  <si>
    <t>FMD BI - 2223-100 Student Housing Expansion</t>
  </si>
  <si>
    <t>52901-2-2</t>
  </si>
  <si>
    <t>TAT Capital - Excavators</t>
  </si>
  <si>
    <t>12906-1-1</t>
  </si>
  <si>
    <t>TAT IED Instructor Education</t>
  </si>
  <si>
    <t>12936-1-1</t>
  </si>
  <si>
    <t>TAT Recreation Vehicle Technician</t>
  </si>
  <si>
    <t>12822-1-1</t>
  </si>
  <si>
    <t>SS Indigenous Protected and Conserved Areas Planning Advanced Certificate</t>
  </si>
  <si>
    <t>25025-1-79</t>
  </si>
  <si>
    <t>SRCA VIURAC RF - Wood 101674</t>
  </si>
  <si>
    <t>25025-1-80</t>
  </si>
  <si>
    <t>SRCA VIURAC RF - von Schilling 101676</t>
  </si>
  <si>
    <t>25025-5-33</t>
  </si>
  <si>
    <t>SRCA VIURAC SIG18 - Wood 101674</t>
  </si>
  <si>
    <t>25125-1-55</t>
  </si>
  <si>
    <t>SRCA BC.MIN.Forest (partnership) - Floyd - 101806</t>
  </si>
  <si>
    <t>32465-9-3</t>
  </si>
  <si>
    <t>HSHS PD&amp;T - Medical Device Processing Technician - AEST-NI</t>
  </si>
  <si>
    <t>25100-13-31</t>
  </si>
  <si>
    <t>SRCA MITACS-Accel - Russell 101775</t>
  </si>
  <si>
    <t>25152-3-12</t>
  </si>
  <si>
    <t>SRCA MABRRI MITACS ACCELERATE - Qualicum Shaw 101785</t>
  </si>
  <si>
    <t>25152-3-13</t>
  </si>
  <si>
    <t>SRCA MABRRI MITACS ACCELERATE -(IPCA) Shaw 101901</t>
  </si>
  <si>
    <t>22545-3-2</t>
  </si>
  <si>
    <t>INT Global Engagement - SAGE - Edu Tech</t>
  </si>
  <si>
    <t>25025-5-34</t>
  </si>
  <si>
    <t>SRCA VIURAC SIG22 - Loudon 101774</t>
  </si>
  <si>
    <t>25152-3-14</t>
  </si>
  <si>
    <t>SRCA MABRRI CMN Supp - Shaw 101989</t>
  </si>
  <si>
    <t>25025-1-81</t>
  </si>
  <si>
    <t>SRCA VIURAC RF - Stokes 101677</t>
  </si>
  <si>
    <t>25025-1-82</t>
  </si>
  <si>
    <t>SRCA VIURAC RF - Gardiner 101787 - TO BE CLOSED</t>
  </si>
  <si>
    <t>52401-3-1</t>
  </si>
  <si>
    <t>HSHS Capital - Software</t>
  </si>
  <si>
    <t>23525-6-1</t>
  </si>
  <si>
    <t>IEE Penelakut Natural Resources Training 2022</t>
  </si>
  <si>
    <t>12427-1-1</t>
  </si>
  <si>
    <t>HSHS Pharmacy Technician</t>
  </si>
  <si>
    <t>25125-1-56</t>
  </si>
  <si>
    <t>SRCA ECCC - Krogh - 102628</t>
  </si>
  <si>
    <t>56525-1-7</t>
  </si>
  <si>
    <t>FSCD CRP - 2223-039 Buildings 300 &amp; 185 - Kitchen Equipment Replace and Install</t>
  </si>
  <si>
    <t>59150-1-2</t>
  </si>
  <si>
    <t>INST Historic Assets - Cowichan Kitchen</t>
  </si>
  <si>
    <t>59150-1-3</t>
  </si>
  <si>
    <t>INST Historic Assets - Mill Street Property (by Milner)</t>
  </si>
  <si>
    <t>59150-1-4</t>
  </si>
  <si>
    <t>INST Historic Assets - City of Nanaimo Development Cost Charge Funding</t>
  </si>
  <si>
    <t>59150-1-5</t>
  </si>
  <si>
    <t>INST Historic Assets - Fish Health Centre Equip</t>
  </si>
  <si>
    <t>52401-2-3</t>
  </si>
  <si>
    <t>HSHS Capital - Pharmacy Technician Equipment</t>
  </si>
  <si>
    <t>22420-5-1</t>
  </si>
  <si>
    <t>HSHS Mental Health Care Assistant</t>
  </si>
  <si>
    <t>55140-1-10</t>
  </si>
  <si>
    <t>SRCA CFI-BCKDF - Shultz 101686</t>
  </si>
  <si>
    <t>25125-1-57</t>
  </si>
  <si>
    <t>SRCA CEWIL iHub - Zaklan Duff - 102076</t>
  </si>
  <si>
    <t>25125-1-58</t>
  </si>
  <si>
    <t>SRCA CRD - Krogh - 102023</t>
  </si>
  <si>
    <t>25100-13-32</t>
  </si>
  <si>
    <t>SRCA MSFHR-C2 - Shultz - 101817</t>
  </si>
  <si>
    <t>56101-4-1</t>
  </si>
  <si>
    <t>IT Capital - Software</t>
  </si>
  <si>
    <t>25100-13-33</t>
  </si>
  <si>
    <t>SCRA Mitacs-GRA-Govorov - 101951</t>
  </si>
  <si>
    <t>25100-8-17</t>
  </si>
  <si>
    <t>SRCA NSERC Alliance - Russell - 101794</t>
  </si>
  <si>
    <t>22440-12-1</t>
  </si>
  <si>
    <t>HSHS Early Childhood Education and Care - Raffi Foundation</t>
  </si>
  <si>
    <t>25155-1-46</t>
  </si>
  <si>
    <t>SRCA MABRRI Moss - Shaw - 102114</t>
  </si>
  <si>
    <t>25025-8-4</t>
  </si>
  <si>
    <t>SRCA VIURAC M-HEALTH- RSG Mackay 101731</t>
  </si>
  <si>
    <t>25125-1-59</t>
  </si>
  <si>
    <t>SRCA CS-BCCAHS Alliance - Russell - 101794</t>
  </si>
  <si>
    <t>59150-3-1</t>
  </si>
  <si>
    <t>INST ARO</t>
  </si>
  <si>
    <t>56600-1-67</t>
  </si>
  <si>
    <t>FSCD RC - 2223-609.1 Buildings 120, 180, 335 - Hot Water Tank Replacement</t>
  </si>
  <si>
    <t>25125-1-60</t>
  </si>
  <si>
    <t>SRCA NAN - McCunn - 102155</t>
  </si>
  <si>
    <t>25125-1-61</t>
  </si>
  <si>
    <t>SRCA GNWT - Gorrell - 102193</t>
  </si>
  <si>
    <t>25025-1-83</t>
  </si>
  <si>
    <t>SRCA VIURAC RF - Vinden 101779 - TO BE CLOSED</t>
  </si>
  <si>
    <t>25100-13-34</t>
  </si>
  <si>
    <t>SRCA Mitacs-Accel - Krogh - 102023</t>
  </si>
  <si>
    <t>24645-6-1</t>
  </si>
  <si>
    <t>TC Community Based ECEC - Tla'amin FN</t>
  </si>
  <si>
    <t>22601-1-16</t>
  </si>
  <si>
    <t>FOM General Research - Houtby-Ferguson</t>
  </si>
  <si>
    <t>25155-1-47</t>
  </si>
  <si>
    <t>SRCA MABRRI ECCC - Shaw - 101926</t>
  </si>
  <si>
    <t>25125-1-62</t>
  </si>
  <si>
    <t>SRCA FII - McCunn - 102205</t>
  </si>
  <si>
    <t>25100-12-21</t>
  </si>
  <si>
    <t>SRCA GROWW (UofC) - Wood - 102022</t>
  </si>
  <si>
    <t>22310-4-1</t>
  </si>
  <si>
    <t>EDUC Education - NWT &amp; Dene Nation</t>
  </si>
  <si>
    <t>22705-4-3</t>
  </si>
  <si>
    <t>ST Seafood Innovation - Accelerator - BC.MIN.AGRI. - TO BE CLOSED</t>
  </si>
  <si>
    <t>25125-1-63</t>
  </si>
  <si>
    <t>SRCA RDN - Krogh - 102353</t>
  </si>
  <si>
    <t>55005-1-1</t>
  </si>
  <si>
    <t>SRCA CRP CP Animal Care</t>
  </si>
  <si>
    <t>22705-4-4</t>
  </si>
  <si>
    <t>ST Seafood Innovation - Accelerator -ICET - TO BE CLOSED</t>
  </si>
  <si>
    <t>22701-1-25</t>
  </si>
  <si>
    <t>ST General Research- Gorrell</t>
  </si>
  <si>
    <t>23610-2-4</t>
  </si>
  <si>
    <t>LIB Faculty - General Research - Kiester</t>
  </si>
  <si>
    <t>25100-6-6</t>
  </si>
  <si>
    <t>SRCA CIHR - Wood - 101724</t>
  </si>
  <si>
    <t>25125-1-64</t>
  </si>
  <si>
    <t>SRCA BC NRM - Gorrell - 102399</t>
  </si>
  <si>
    <t>16445-5-2</t>
  </si>
  <si>
    <t>FMD Buildings Maintenance - Student Residences</t>
  </si>
  <si>
    <t>16448-4-2</t>
  </si>
  <si>
    <t>FMD Grounds Maintenance - Student Residences</t>
  </si>
  <si>
    <t>16452-5-3</t>
  </si>
  <si>
    <t>FMD Utilities - Student Residence</t>
  </si>
  <si>
    <t>15550-2-3</t>
  </si>
  <si>
    <t>SA - Peer Supported Learning</t>
  </si>
  <si>
    <t>15556-7-1</t>
  </si>
  <si>
    <t>SA Co-Op Programs - Information Technology Applied Systems (ITAS)</t>
  </si>
  <si>
    <t>22801-1-13</t>
  </si>
  <si>
    <t>SS General Research - Suski</t>
  </si>
  <si>
    <t>56525-1-8</t>
  </si>
  <si>
    <t>FSCD CRP - 2223-033 Capital Upgrades - Residence Bldg 2</t>
  </si>
  <si>
    <t>55140-1-11</t>
  </si>
  <si>
    <t>SRCA CFI-BCKDF - Duncan 102041</t>
  </si>
  <si>
    <t>22435-1-2</t>
  </si>
  <si>
    <t>HSHS CYC - Island Health</t>
  </si>
  <si>
    <t>25519-1-6</t>
  </si>
  <si>
    <t>SA Financial Aid - iHub work-op initiative</t>
  </si>
  <si>
    <t>25155-1-48</t>
  </si>
  <si>
    <t>SRCA MABRRI NEDC - Shaw - 102206</t>
  </si>
  <si>
    <t>25100-13-35</t>
  </si>
  <si>
    <t>SRCA Mitacs-CSIC - Asmussen - 102449</t>
  </si>
  <si>
    <t>25100-13-36</t>
  </si>
  <si>
    <t>SRCA Mitacs-LuLu - Asmussen - 102450</t>
  </si>
  <si>
    <t>25155-1-49</t>
  </si>
  <si>
    <t>SRCA MABRRI Snuneymuxw - Shaw - 102405</t>
  </si>
  <si>
    <t>22126-1-4</t>
  </si>
  <si>
    <t>ACP Pathways for Post Secondary - Trades</t>
  </si>
  <si>
    <t>23525-5-2</t>
  </si>
  <si>
    <t>IEE Nanwakolas Council - STTP &amp; Co-Creation 23-24</t>
  </si>
  <si>
    <t>23525-7-1</t>
  </si>
  <si>
    <t>IEE ECCC - Indigenous Marine Environmental Technician Certification</t>
  </si>
  <si>
    <t>52401-2-4</t>
  </si>
  <si>
    <t>HSHS Capital - Health Expansion - PR Access Programs</t>
  </si>
  <si>
    <t>25155-1-50</t>
  </si>
  <si>
    <t>SRCA MABRRI GBMGB - Shaw - 102468</t>
  </si>
  <si>
    <t>25100-8-18</t>
  </si>
  <si>
    <t>SRCA NSERC DG - Huggan - 102072</t>
  </si>
  <si>
    <t>22401-7-1</t>
  </si>
  <si>
    <t>HSHS Faculty - Health Program Initiatives</t>
  </si>
  <si>
    <t>56600-1-68</t>
  </si>
  <si>
    <t>FSCD RC - 2122-087.1 Signage Update for Student Affairs Co-Location in Building 200 and 255</t>
  </si>
  <si>
    <t>56600-1-69</t>
  </si>
  <si>
    <t>FMD RC -  24-500 2024 Facilities Services Critical Capital Repairs</t>
  </si>
  <si>
    <t>56600-1-70</t>
  </si>
  <si>
    <t>FMD RC - 2223-061 Building 190 Gymnasium Cooling Upgrade</t>
  </si>
  <si>
    <t>23525-8-1</t>
  </si>
  <si>
    <t>IEE Cowichan Tribes Q-ETC</t>
  </si>
  <si>
    <t>24605-1-1</t>
  </si>
  <si>
    <t>TC Central - Facilities Rentals</t>
  </si>
  <si>
    <t>34440-13-1</t>
  </si>
  <si>
    <t>CC PD&amp;T - BC Wood</t>
  </si>
  <si>
    <t>25100-8-19</t>
  </si>
  <si>
    <t>SRCA NSERC DG - Loudon - 102071</t>
  </si>
  <si>
    <t>25125-1-65</t>
  </si>
  <si>
    <t>SRCA BC Parks - Janes - 102066 - 102709</t>
  </si>
  <si>
    <t>56525-1-9</t>
  </si>
  <si>
    <t>Rename - FSCD CRP - 24-025  Dental Clinic Compressor</t>
  </si>
  <si>
    <t>56525-1-10</t>
  </si>
  <si>
    <t>Rename - FSCD CRP -  Project 24-023 Building 255 Personal Emergency Pendants</t>
  </si>
  <si>
    <t>56525-1-11</t>
  </si>
  <si>
    <t>FSCD CRP -  Project 2122-065 B373, R112 Install Three Growth Chambers</t>
  </si>
  <si>
    <t>56525-1-12</t>
  </si>
  <si>
    <t>FSCD CRP -  Project 2223-038 CSCI Lab Upgrades - Building 315, Room 102</t>
  </si>
  <si>
    <t>56525-1-13</t>
  </si>
  <si>
    <t>FMD OTH 2223-048 HEO Site - Building and Servicing</t>
  </si>
  <si>
    <t>56525-1-14</t>
  </si>
  <si>
    <t>FMD CRP -  Project 24-032 Building 185 Walk-in Freezer and Refrigerator</t>
  </si>
  <si>
    <t>56525-1-15</t>
  </si>
  <si>
    <t>FSCD CRP -  Project 2223-077 Building 180, Rooms 336, 338, 334 or 340 - ITAS Classroom Phase 3</t>
  </si>
  <si>
    <t>56525-1-16</t>
  </si>
  <si>
    <t>FSCD CRP -  Project 24-028 Renovations to Building 335 Create Office Space</t>
  </si>
  <si>
    <t>56525-1-17</t>
  </si>
  <si>
    <t>FSCD CRP - 24-026 Building 255, Rooms 110, 235, 237 Cameras/Video System</t>
  </si>
  <si>
    <t>56525-1-18</t>
  </si>
  <si>
    <t>FSCD CRP - not used</t>
  </si>
  <si>
    <t>56525-1-19</t>
  </si>
  <si>
    <t>Rename - FSCD CRP -  Project 24-030 Building 325, Room 119 Sink and Counter</t>
  </si>
  <si>
    <t>56525-1-20</t>
  </si>
  <si>
    <t>Rename - FSCD CRP - 2122-016 B180 OADM 2 Labs Reconfiguration</t>
  </si>
  <si>
    <t>56525-1-21</t>
  </si>
  <si>
    <t>Rename FSCD CRP -  Project 24-029 Building 325, Room 128 Reconfigure Classroom for Plotter</t>
  </si>
  <si>
    <t>56525-1-22</t>
  </si>
  <si>
    <t>FSCD RC -  Project 2223-060 Building 180 Dental Clinic Floor Replacement</t>
  </si>
  <si>
    <t>52401-4-1</t>
  </si>
  <si>
    <t>HSHS Capital - Furniture</t>
  </si>
  <si>
    <t>52201-2-1</t>
  </si>
  <si>
    <t>AH Capital - Equipment</t>
  </si>
  <si>
    <t>52701-2-4</t>
  </si>
  <si>
    <t>ST CSCI Server upgrade (Priority 1)</t>
  </si>
  <si>
    <t>22356-1-1</t>
  </si>
  <si>
    <t>EDUC Graduate Diploma - Literacy, Language and Learning</t>
  </si>
  <si>
    <t>22755-2-2</t>
  </si>
  <si>
    <t>ST MC - Indigenous Marine Technician</t>
  </si>
  <si>
    <t>22801-3-4</t>
  </si>
  <si>
    <t>SS - UBC Study-Burnley/Kirson</t>
  </si>
  <si>
    <t>24645-7-1</t>
  </si>
  <si>
    <t>TC Contracts - Restorative Justice</t>
  </si>
  <si>
    <t>56600-1-71</t>
  </si>
  <si>
    <t>FSCD RC - 24-019 Building 356 Victaulic Coupler Replacement24-019 Building 356</t>
  </si>
  <si>
    <t>56600-1-72</t>
  </si>
  <si>
    <t>FSCD CNP - 24-037 Building 345 LED Lighting Upgrade - Office Side</t>
  </si>
  <si>
    <t>25025-1-84</t>
  </si>
  <si>
    <t>SRCA VIURAC RF - Duncan 102425 102426</t>
  </si>
  <si>
    <t>25025-1-85</t>
  </si>
  <si>
    <t>SRCA VIURAC RF - Janes 102397</t>
  </si>
  <si>
    <t>25025-1-86</t>
  </si>
  <si>
    <t>SRCA VIURAC RF - Simms 102448</t>
  </si>
  <si>
    <t>25025-1-87</t>
  </si>
  <si>
    <t>SRCA VIURAC RF - Ayotte 102412</t>
  </si>
  <si>
    <t>25100-13-37</t>
  </si>
  <si>
    <t>SRCA MSFHR - Scholar - Asmussen - 101959</t>
  </si>
  <si>
    <t>25100-13-38</t>
  </si>
  <si>
    <t>SRCA VIU (MSFHR) - Asmussen - 101959</t>
  </si>
  <si>
    <t>25125-1-66</t>
  </si>
  <si>
    <t>SRCA UBC - Grieve - 102447</t>
  </si>
  <si>
    <t>25155-1-51</t>
  </si>
  <si>
    <t>SRCA MABRRI CMN - Shaw - 102509</t>
  </si>
  <si>
    <t>12425-1-3</t>
  </si>
  <si>
    <t>23525-2-3</t>
  </si>
  <si>
    <t>IEE Gitxsan Development - STTP 2023/24</t>
  </si>
  <si>
    <t>22420-6-1</t>
  </si>
  <si>
    <t>HSHS Community Mental Health Worker</t>
  </si>
  <si>
    <t>22505-4-12</t>
  </si>
  <si>
    <t>VPST Scholarships - Tebogo Olatetse</t>
  </si>
  <si>
    <t>25025-1-88</t>
  </si>
  <si>
    <t>SRCA VIURAC RF - Gill 102433 102434</t>
  </si>
  <si>
    <t>25025-1-89</t>
  </si>
  <si>
    <t>SRCA VIURAC RF - LOUDON 102430</t>
  </si>
  <si>
    <t>25025-1-90</t>
  </si>
  <si>
    <t>SRCA VIURAC RF - RUSSELL 102427</t>
  </si>
  <si>
    <t>25025-5-35</t>
  </si>
  <si>
    <t>SRCA VIURAC SIG 22 - LEWIS 102417</t>
  </si>
  <si>
    <t>25025-5-36</t>
  </si>
  <si>
    <t>SRCA VIURAC SIG 22 - MORDEN 102454</t>
  </si>
  <si>
    <t>25025-5-37</t>
  </si>
  <si>
    <t>SRCA VIURAC SIG 22 - LOUDON 102431</t>
  </si>
  <si>
    <t>25025-5-38</t>
  </si>
  <si>
    <t>SRCA VIURAC SIG 22 - NEILSON 101791</t>
  </si>
  <si>
    <t>56600-1-73</t>
  </si>
  <si>
    <t>FSCD RC - 2223-117 Residences Building 2 Hallway and Common Space Update</t>
  </si>
  <si>
    <t>56600-1-74</t>
  </si>
  <si>
    <t>FSCD RC - 24-021 Building 345 Landscape and Planting Plan</t>
  </si>
  <si>
    <t>56600-1-75</t>
  </si>
  <si>
    <t>FSCD RC - 24-605.1 Transit Exchange Paving</t>
  </si>
  <si>
    <t>15519-2-6</t>
  </si>
  <si>
    <t>SA VIU Tuition Waiver program</t>
  </si>
  <si>
    <t>25519-1-7</t>
  </si>
  <si>
    <t>SA Financial Aid - BC Provincial Tuition Waiver Program</t>
  </si>
  <si>
    <t>25519-1-8</t>
  </si>
  <si>
    <t>SA Financial Aid - Student Aid BC Learning For Future Grant</t>
  </si>
  <si>
    <t>25519-1-9</t>
  </si>
  <si>
    <t>SA Financial Aid - StrongerBC Future Skills Grant</t>
  </si>
  <si>
    <t>25555-1-2</t>
  </si>
  <si>
    <t>SA CEWIL iHub</t>
  </si>
  <si>
    <t>21601-1-1</t>
  </si>
  <si>
    <t>USEC Indigenous Governance Project</t>
  </si>
  <si>
    <t>21630-1-1</t>
  </si>
  <si>
    <t>USEC EDI - Policy Work</t>
  </si>
  <si>
    <t>22901-1-4</t>
  </si>
  <si>
    <t>TAT Trades Sampler - Suncor</t>
  </si>
  <si>
    <t>24645-8-1</t>
  </si>
  <si>
    <t>TC Contracts - Tla'amin Nation</t>
  </si>
  <si>
    <t>22801-3-5</t>
  </si>
  <si>
    <t>SS Jarislowsky Foundation</t>
  </si>
  <si>
    <t>25100-13-39</t>
  </si>
  <si>
    <t>SRCA MSFHR - Karsten - 102177</t>
  </si>
  <si>
    <t>25100-13-40</t>
  </si>
  <si>
    <t>SRCA VIU (MSFHR) - Karsten - 102177</t>
  </si>
  <si>
    <t>25125-1-67</t>
  </si>
  <si>
    <t>SRCA DFO - Russell - 102254</t>
  </si>
  <si>
    <t>25125-1-68</t>
  </si>
  <si>
    <t>SRCA TULA - Floyd - 102551</t>
  </si>
  <si>
    <t>22126-1-5</t>
  </si>
  <si>
    <t>ACP Northpine Nanaimo Corrections Center</t>
  </si>
  <si>
    <t>56600-1-76</t>
  </si>
  <si>
    <t>FMD RC - 26-031 B115 Heat Pump Replacements</t>
  </si>
  <si>
    <t>56550-1-10</t>
  </si>
  <si>
    <t>Rename - FSCD CNP - 24-012 Nanaimo and Tiwsemawtxw Campus Power Studies Repairs - Phase I</t>
  </si>
  <si>
    <t>56600-1-77</t>
  </si>
  <si>
    <t>FMD RC - 2025-26 Access control system replacement and upgrades</t>
  </si>
  <si>
    <t>56600-1-78</t>
  </si>
  <si>
    <t>FMD RC -26-039 B459 RTU2 Replacement</t>
  </si>
  <si>
    <t>56600-1-79</t>
  </si>
  <si>
    <t>FSCD RC - 24-009 Building 305, Room 219 Fibre Entry Room - Converting Wet Sprinklers to Vortex System</t>
  </si>
  <si>
    <t>56600-1-80</t>
  </si>
  <si>
    <t>FSCD RC - 24-001 Roof Replacements - Design</t>
  </si>
  <si>
    <t>56600-1-81</t>
  </si>
  <si>
    <t>FSCD RC - 1920-025 B180 Level 1 Dean's Office</t>
  </si>
  <si>
    <t>56600-1-82</t>
  </si>
  <si>
    <t>FSCD RC - 24-008 Buildings 300 and 305 - Split Access Controls</t>
  </si>
  <si>
    <t>56600-1-83</t>
  </si>
  <si>
    <t>FMD RC - 26-003 Site Infrastructure and Accessibility upgrades</t>
  </si>
  <si>
    <t>56600-1-84</t>
  </si>
  <si>
    <t>FSCD RC - 24-610.1 2024 Roofing Fall Protection</t>
  </si>
  <si>
    <t>56600-1-85</t>
  </si>
  <si>
    <t>FSCD RC - 2122-029 GR Paine - Irrigation System Replacement</t>
  </si>
  <si>
    <t>56600-1-86</t>
  </si>
  <si>
    <t>FSCD RC - 2223-011 Interior Wayfinding Signage Program</t>
  </si>
  <si>
    <t>56600-1-87</t>
  </si>
  <si>
    <t>FMD RC - 26-004 B190 - Gym Awning</t>
  </si>
  <si>
    <t>56600-1-88</t>
  </si>
  <si>
    <t>FMD RC - 26-015 B120 Improvements</t>
  </si>
  <si>
    <t>56600-1-89</t>
  </si>
  <si>
    <t>FMD RC - 26-043 B355 Flooring &amp; Millwork Replacements</t>
  </si>
  <si>
    <t>56600-1-90</t>
  </si>
  <si>
    <t>FMD RC - 26-032 B460/470 Backflow Prevention</t>
  </si>
  <si>
    <t>56600-1-91</t>
  </si>
  <si>
    <t>FSCD RC - 2223-051 GeoExchange Injection Well 2 (IW2) Completion</t>
  </si>
  <si>
    <t>56600-1-92</t>
  </si>
  <si>
    <t>RENAME - FMD RC - 26-036 Electrical AOP Compliance Repairs 2025</t>
  </si>
  <si>
    <t>56600-1-93</t>
  </si>
  <si>
    <t>FSCD RC - 2223-096 Building 350 ERV Ventilation Remediation</t>
  </si>
  <si>
    <t>56600-1-94</t>
  </si>
  <si>
    <t>FMD RC - 26-040 GFCI Code Compliance</t>
  </si>
  <si>
    <t>56600-1-95</t>
  </si>
  <si>
    <t>FMD RC 26-046 Tiwsemawtxw Server Room Heat Pump</t>
  </si>
  <si>
    <t>25025-3-13</t>
  </si>
  <si>
    <t>SRCA VIURAC S-GRF - Shaw 102217</t>
  </si>
  <si>
    <t>23525-9-1</t>
  </si>
  <si>
    <t>IEE CFN - GBI STTP 2023-24</t>
  </si>
  <si>
    <t>34440-3-2</t>
  </si>
  <si>
    <t>CC PD&amp;T- FNHM - CMHC Grant</t>
  </si>
  <si>
    <t>34440-14-1</t>
  </si>
  <si>
    <t>CC PD&amp;T - Ministry Agro Eco MC</t>
  </si>
  <si>
    <t>25155-1-52</t>
  </si>
  <si>
    <t>SRCA MABRRI BC Parks - Shaw 102117</t>
  </si>
  <si>
    <t>56550-1-11</t>
  </si>
  <si>
    <t>Rename - FSCD CNP - 2021-136 Energy Metering</t>
  </si>
  <si>
    <t>56550-1-12</t>
  </si>
  <si>
    <t>FSCD CNP - 2223-095 B700 Continuous Optimization Extended Implementation</t>
  </si>
  <si>
    <t>25155-1-53</t>
  </si>
  <si>
    <t>SRCA MABRRI Snuneymuxw - Shaw - 101807</t>
  </si>
  <si>
    <t>25155-1-54</t>
  </si>
  <si>
    <t>SRCA MABRRI MNC - Shaw - 102383</t>
  </si>
  <si>
    <t>25155-1-55</t>
  </si>
  <si>
    <t>SRCA MABRRI CITY NAN - Shaw 102381</t>
  </si>
  <si>
    <t>25125-1-69</t>
  </si>
  <si>
    <t>SRCA AVTA - Weighill - 102541</t>
  </si>
  <si>
    <t>56575-2-1</t>
  </si>
  <si>
    <t>FSCD Student Housing Expansion - Residence, operating</t>
  </si>
  <si>
    <t>56575-3-1</t>
  </si>
  <si>
    <t>FMD BI - 2223-100.1 Student Housing Expansion - Geo-exchange - 806588</t>
  </si>
  <si>
    <t>22440-11-2</t>
  </si>
  <si>
    <t>HSHS Early Childhood Education and Care – WIL 2023-2024</t>
  </si>
  <si>
    <t>15502-1-1</t>
  </si>
  <si>
    <t>SA Student Affairs Advising</t>
  </si>
  <si>
    <t>15502-1-2</t>
  </si>
  <si>
    <t>25152-2-3</t>
  </si>
  <si>
    <t>SRCA MABRRI Univ Saskatchewan (SSHRC)</t>
  </si>
  <si>
    <t>25100-8-20</t>
  </si>
  <si>
    <t>SRCA NSERC CGSM</t>
  </si>
  <si>
    <t>23501-1-1</t>
  </si>
  <si>
    <t>IEE General Research Burke</t>
  </si>
  <si>
    <t>56600-1-96</t>
  </si>
  <si>
    <t>FSCD RC -  2122-089 B305 University Secretariat Office Reconfiguration</t>
  </si>
  <si>
    <t>25025-1-91</t>
  </si>
  <si>
    <t>SRCA VIURAC RF - QUIST 102438</t>
  </si>
  <si>
    <t>22601-1-17</t>
  </si>
  <si>
    <t>FOM General Research - Jaylene Murray</t>
  </si>
  <si>
    <t>25125-1-70</t>
  </si>
  <si>
    <t>SRCA BCCF (DFO) - Krogh - 102629</t>
  </si>
  <si>
    <t>25100-8-21</t>
  </si>
  <si>
    <t>SRCA NSERC RTI - Asmussen - 102594</t>
  </si>
  <si>
    <t>25100-13-41</t>
  </si>
  <si>
    <t>SRCA MITACS-Accel - Wager - 102187</t>
  </si>
  <si>
    <t>25025-5-39</t>
  </si>
  <si>
    <t>SRCA VIURAC SIG 22 - HOPWOOD 102435</t>
  </si>
  <si>
    <t>25025-1-92</t>
  </si>
  <si>
    <t>SRCA VIURAC RF - Gardiner 102442</t>
  </si>
  <si>
    <t>25025-5-40</t>
  </si>
  <si>
    <t>SRCA VIURAC SIG 22 - Boxwell 102419</t>
  </si>
  <si>
    <t>25100-5-10</t>
  </si>
  <si>
    <t>SRCA CFI - IOF - Shultz - 101686</t>
  </si>
  <si>
    <t>22126-1-6</t>
  </si>
  <si>
    <t>Newcomer Skills Enhancement</t>
  </si>
  <si>
    <t>25100-13-42</t>
  </si>
  <si>
    <t>SRCA ILS - Livingstone - 102391</t>
  </si>
  <si>
    <t>25025-5-41</t>
  </si>
  <si>
    <t>SRCA VIURAC SIG22 - Duncan 102418</t>
  </si>
  <si>
    <t>55140-1-12</t>
  </si>
  <si>
    <t>SRCA CFI-BCKDF - Mukai 102005</t>
  </si>
  <si>
    <t>25025-1-93</t>
  </si>
  <si>
    <t>SRCA VIURAC RF - Fred 102443</t>
  </si>
  <si>
    <t>25025-5-42</t>
  </si>
  <si>
    <t>SRCA VIURAC RF (funding changed from SIG22) - Bortolin 102445</t>
  </si>
  <si>
    <t>25100-13-43</t>
  </si>
  <si>
    <t>SRCA MSHRBC-C2 - Variath - 102488</t>
  </si>
  <si>
    <t>25100-5-11</t>
  </si>
  <si>
    <t>SRCA CFI - IOF - Wood 102627</t>
  </si>
  <si>
    <t>56600-1-97</t>
  </si>
  <si>
    <t>FMD RC -  2122-120 - 2122-120 GR Paine Mechanical Redesign, Demo and Replacement</t>
  </si>
  <si>
    <t>24645-9-1</t>
  </si>
  <si>
    <t>TC Contracts - Birch Tree Café</t>
  </si>
  <si>
    <t>13700-1-2</t>
  </si>
  <si>
    <t>REG International Admissions and Registration</t>
  </si>
  <si>
    <t>11520-1-2</t>
  </si>
  <si>
    <t>ER Events</t>
  </si>
  <si>
    <t>32980-3-1</t>
  </si>
  <si>
    <t>TAT PD&amp;T Zero Emission Vehicle (ZEV) Training Pilot Project</t>
  </si>
  <si>
    <t>32980-3-2</t>
  </si>
  <si>
    <t>TAT PD&amp;T Zero Emission Vehicle (ZEV) Training</t>
  </si>
  <si>
    <t>24645-10-1</t>
  </si>
  <si>
    <t>TBD</t>
  </si>
  <si>
    <t>24645-10-2</t>
  </si>
  <si>
    <t>24645-4-2</t>
  </si>
  <si>
    <t>TC - Contracts - WEST - 2023 - 2026 Funding</t>
  </si>
  <si>
    <t>25152-3-15</t>
  </si>
  <si>
    <t>SRCA MABRRI TDFEF 102605</t>
  </si>
  <si>
    <t>23530-3-1</t>
  </si>
  <si>
    <t>23530-2-2</t>
  </si>
  <si>
    <t>IEE Vancouver Island West - SD84 - 2023-24</t>
  </si>
  <si>
    <t>25125-1-71</t>
  </si>
  <si>
    <t>SRCA PHAC - Gill - 102725</t>
  </si>
  <si>
    <t>25125-1-72</t>
  </si>
  <si>
    <t>SRCA CTSS - Weighill - 102634</t>
  </si>
  <si>
    <t>25025-1-94</t>
  </si>
  <si>
    <t>SRCA VIURAC RF - Martin 102441</t>
  </si>
  <si>
    <t>25025-5-43</t>
  </si>
  <si>
    <t>SRCA VIURAC SIG 22 - Geddes 102424</t>
  </si>
  <si>
    <t>22201-4-2</t>
  </si>
  <si>
    <t>AH General Research - Warsh</t>
  </si>
  <si>
    <t>22535-1-2</t>
  </si>
  <si>
    <t>FS International Recruitment</t>
  </si>
  <si>
    <t>34440-14-2</t>
  </si>
  <si>
    <t>CC PD&amp;T - CETABC Regenerative Soils MC</t>
  </si>
  <si>
    <t>25025-1-95</t>
  </si>
  <si>
    <t>SRCA VIURAC RF - Morrison 102428</t>
  </si>
  <si>
    <t>22201-4-3</t>
  </si>
  <si>
    <t>AH General Research - Yoichi</t>
  </si>
  <si>
    <t>25100-5-12</t>
  </si>
  <si>
    <t>SRCA CFI - IOF - McCunn 100737</t>
  </si>
  <si>
    <t>25025-1-96</t>
  </si>
  <si>
    <t>SRCA VIURAC RF - Vinden 102437</t>
  </si>
  <si>
    <t>52401-2-5</t>
  </si>
  <si>
    <t>HSHS Capital - Rehabilitation Assistant</t>
  </si>
  <si>
    <t>51551-1-1</t>
  </si>
  <si>
    <t>ER Milner Minor Capital</t>
  </si>
  <si>
    <t>21151-2-1</t>
  </si>
  <si>
    <t>HR Employee Wellbeing Grant Funding - WDMA/NIDMAR</t>
  </si>
  <si>
    <t>25025-5-44</t>
  </si>
  <si>
    <t>SRCA VIURAC SIG 22 - Heiti 102436</t>
  </si>
  <si>
    <t>32760-10-1</t>
  </si>
  <si>
    <t>ST PD&amp;T Indigenous Marine Technician-Delivery</t>
  </si>
  <si>
    <t>52901-2-3</t>
  </si>
  <si>
    <t>TAT Capital - ITAS Technology Student Lab</t>
  </si>
  <si>
    <t>25125-1-73</t>
  </si>
  <si>
    <t>SRCA BCMIN Forests - Gorrell - 102810</t>
  </si>
  <si>
    <t>34440-14-3</t>
  </si>
  <si>
    <t>CC PD&amp;T - CETABC Seeds</t>
  </si>
  <si>
    <t>25125-1-74</t>
  </si>
  <si>
    <t>SRCA LFoLS - WEIGHILL - 102690</t>
  </si>
  <si>
    <t>34440-14-4</t>
  </si>
  <si>
    <t>CC PD&amp;T - CVRD</t>
  </si>
  <si>
    <t>25125-1-75</t>
  </si>
  <si>
    <t>SRCA UVIC (IH) - Gill - 101400</t>
  </si>
  <si>
    <t>22401-1-4</t>
  </si>
  <si>
    <t>EDUC General Research - Grieve</t>
  </si>
  <si>
    <t>25025-1-97</t>
  </si>
  <si>
    <t>SRCA VIURAC RF - LUO 102432</t>
  </si>
  <si>
    <t>22801-1-14</t>
  </si>
  <si>
    <t>SS General Research - Morden</t>
  </si>
  <si>
    <t>25152-3-16</t>
  </si>
  <si>
    <t>SRCA MABRRI MITACS Accelerate - EAP Shaw 102553</t>
  </si>
  <si>
    <t>25025-5-45</t>
  </si>
  <si>
    <t>SRCA VIURAC RF (funding changed from SIG22) - O'Connor 101771</t>
  </si>
  <si>
    <t>34440-14-5</t>
  </si>
  <si>
    <t>CC PD&amp;T - NIC Regenerative Farming</t>
  </si>
  <si>
    <t>25025-1-98</t>
  </si>
  <si>
    <t>SRCA VIURAC SIG 22 (funding changed from RF) - PIRA 102737</t>
  </si>
  <si>
    <t>25025-1-99</t>
  </si>
  <si>
    <t>SRCA VIURAC RF - JOHNSTONE 102786</t>
  </si>
  <si>
    <t>25100-5-13</t>
  </si>
  <si>
    <t>SRCA CFI - IOF - DUNCAN - 102041</t>
  </si>
  <si>
    <t>25025-1-100</t>
  </si>
  <si>
    <t>SRCA VIURAC SIG22 (funding changed from RF) – Praud 102772</t>
  </si>
  <si>
    <t>25025-1-101</t>
  </si>
  <si>
    <t>SRCA VIURAC RF - AUGUSTUS 102759</t>
  </si>
  <si>
    <t>25025-1-102</t>
  </si>
  <si>
    <t>SRCA VIURAC SIG22 (funding changed from RF) - Priestman 102763</t>
  </si>
  <si>
    <t>25025-5-46</t>
  </si>
  <si>
    <t>SRCA VIURAC SIG 22 - Swanson 102768</t>
  </si>
  <si>
    <t>22701-3-3</t>
  </si>
  <si>
    <t>ST Fundraising - EPD - Gill</t>
  </si>
  <si>
    <t>56701-2-1</t>
  </si>
  <si>
    <t>ANC Student Residences - WIFI Network</t>
  </si>
  <si>
    <t>56800-1-1</t>
  </si>
  <si>
    <t>SH Student Housing - WIFI Network</t>
  </si>
  <si>
    <t>46800-1-2</t>
  </si>
  <si>
    <t>SH Student Housing - Summer Hotel</t>
  </si>
  <si>
    <t>25519-1-10</t>
  </si>
  <si>
    <t>SA Financial Aid - Priority Programs Health Bursary</t>
  </si>
  <si>
    <t>22401-7-2</t>
  </si>
  <si>
    <t>HSHS Faculty - Health Program Support - Violence Prevention Education</t>
  </si>
  <si>
    <t>25100-5-14</t>
  </si>
  <si>
    <t>SRCA CFI - IOF - Wager</t>
  </si>
  <si>
    <t>25100-13-44</t>
  </si>
  <si>
    <t>SRCA CAMAP - Variath - 102486</t>
  </si>
  <si>
    <t>22801-4-5</t>
  </si>
  <si>
    <t>ST PICS Climate Event</t>
  </si>
  <si>
    <t>25100-13-45</t>
  </si>
  <si>
    <t>SRCA RJStern (Donation) - Chapman - 102937</t>
  </si>
  <si>
    <t>25100-8-22</t>
  </si>
  <si>
    <t>SRCA NSERC DG - Asmussen - 102783</t>
  </si>
  <si>
    <t>25155-1-56</t>
  </si>
  <si>
    <t>SRCA MABRRI RDN - Shaw - 102699</t>
  </si>
  <si>
    <t>25152-3-17</t>
  </si>
  <si>
    <t>SRCA MABRRI Nature Trust of BC - 102564</t>
  </si>
  <si>
    <t>25100-8-23</t>
  </si>
  <si>
    <t>SRCA NSERC Alliance - RUSSELL - 102573</t>
  </si>
  <si>
    <t>25025-1-103</t>
  </si>
  <si>
    <t>SRCA VIURAC RF - GREEN 102787</t>
  </si>
  <si>
    <t>46410-5-3</t>
  </si>
  <si>
    <t>FMD Snow Removal - Student Residence</t>
  </si>
  <si>
    <t>51551-1-2</t>
  </si>
  <si>
    <t>ER 24-082 Milner Paving and Resurfacing</t>
  </si>
  <si>
    <t>25155-1-57</t>
  </si>
  <si>
    <t>SRCA MABRRI KFN - Shaw - 102562</t>
  </si>
  <si>
    <t>25155-1-58</t>
  </si>
  <si>
    <t>SRCA MABRRI KFN IR1- Shaw - 102953</t>
  </si>
  <si>
    <t>25155-1-59</t>
  </si>
  <si>
    <t>SRCA CityofPortAlberni - Shaw - 102895</t>
  </si>
  <si>
    <t>55140-1-13</t>
  </si>
  <si>
    <t>SRCA CFI-BCKDF – Shultz-102543</t>
  </si>
  <si>
    <t>25100-6-7</t>
  </si>
  <si>
    <t>SRCA CIHR-Catalyst - Shultz - 102557</t>
  </si>
  <si>
    <t>22201-4-4</t>
  </si>
  <si>
    <t>AH General Research - Rollwagen</t>
  </si>
  <si>
    <t>22201-4-5</t>
  </si>
  <si>
    <t>AH General Research - Grafton</t>
  </si>
  <si>
    <t>22701-1-26</t>
  </si>
  <si>
    <t>ST General Research- Green</t>
  </si>
  <si>
    <t>12930-2-1</t>
  </si>
  <si>
    <t>TAT Hairdressing - Cowichan</t>
  </si>
  <si>
    <t>12930-3-1</t>
  </si>
  <si>
    <t>TAT Hairdressing - Saanich</t>
  </si>
  <si>
    <t>12905-2-1</t>
  </si>
  <si>
    <t>TAT Office Administration - Cowichan</t>
  </si>
  <si>
    <t>22931-1-1</t>
  </si>
  <si>
    <t>TAT Esthetics</t>
  </si>
  <si>
    <t>22801-3-6</t>
  </si>
  <si>
    <t>SS RA Jarislowsky Chair</t>
  </si>
  <si>
    <t>22301-1-3</t>
  </si>
  <si>
    <t>EDUC General Research - Wager</t>
  </si>
  <si>
    <t>22201-4-6</t>
  </si>
  <si>
    <t>AH General Research - Boxwell</t>
  </si>
  <si>
    <t>32465-6-2</t>
  </si>
  <si>
    <t>HSHS PD&amp;T - CMHW - HCAP-MHSU</t>
  </si>
  <si>
    <t>22301-1-4</t>
  </si>
  <si>
    <t>HSHS General Research - Kerpan</t>
  </si>
  <si>
    <t>23525-10-1</t>
  </si>
  <si>
    <t>IEE Kyuquot - Natural Resource Management Training 2024</t>
  </si>
  <si>
    <t>22405-1-1</t>
  </si>
  <si>
    <t>HSHS BSN Access Tiwsemawtxw</t>
  </si>
  <si>
    <t>25125-1-76</t>
  </si>
  <si>
    <t>SRCA City of NAN - Schroeder - 103013</t>
  </si>
  <si>
    <t>32465-7-2</t>
  </si>
  <si>
    <t>HSHS PD&amp;T – Micro-credentials</t>
  </si>
  <si>
    <t>56600-1-98</t>
  </si>
  <si>
    <t>FSCD RC 24-099 B325 Skylight Replacement</t>
  </si>
  <si>
    <t>25519-1-11</t>
  </si>
  <si>
    <t>SA Financial Aid - VIU Nursing Student Tuition Grant</t>
  </si>
  <si>
    <t>22401-7-3</t>
  </si>
  <si>
    <t>HSHS Faculty - Health Program Explorations</t>
  </si>
  <si>
    <t>32465-7-3</t>
  </si>
  <si>
    <t>HSHS PD&amp;T – Violence Prevention</t>
  </si>
  <si>
    <t>25125-1-77</t>
  </si>
  <si>
    <t>SRCA NRCC - Gill - 102899</t>
  </si>
  <si>
    <t>25125-1-78</t>
  </si>
  <si>
    <t>SRCA BCCANCER (TFRI) - Duncan - 102152</t>
  </si>
  <si>
    <t>22915-2-2</t>
  </si>
  <si>
    <t>TAT Carpentry - Aboriginal Construction - Halalt Carpentry</t>
  </si>
  <si>
    <t>56650-2-4</t>
  </si>
  <si>
    <t>FSCD UFO - 24-058 B164 and B165 Hairdressing and Esthetics</t>
  </si>
  <si>
    <t>11630-1-2</t>
  </si>
  <si>
    <t>USEC Investigations</t>
  </si>
  <si>
    <t>25100-2-7</t>
  </si>
  <si>
    <t>SRCA ASPER - Pentecost 102757</t>
  </si>
  <si>
    <t>25155-1-60</t>
  </si>
  <si>
    <t>SRCA MABRRI NHIA - Sakaki - 102922</t>
  </si>
  <si>
    <t>25125-1-79</t>
  </si>
  <si>
    <t>SRCA LakeheadU - Simms - 103027</t>
  </si>
  <si>
    <t>22801-1-15</t>
  </si>
  <si>
    <t>ST General Research - Sloan</t>
  </si>
  <si>
    <t>25025-2-10</t>
  </si>
  <si>
    <t>SRCA VIURAC N-GRF - Wiebe 102999</t>
  </si>
  <si>
    <t>25025-1-104</t>
  </si>
  <si>
    <t>SRCA VIURAC RF - Swarts 103009</t>
  </si>
  <si>
    <t>11010-1-5</t>
  </si>
  <si>
    <t>PRES Special Operations</t>
  </si>
  <si>
    <t>25155-1-61</t>
  </si>
  <si>
    <t>SRCA MABRRI Pauquachin - Shaw – 102837</t>
  </si>
  <si>
    <t>25125-1-80</t>
  </si>
  <si>
    <t>SRCA Mitacs - WEIGHILL - 102902</t>
  </si>
  <si>
    <t>23525-2-4</t>
  </si>
  <si>
    <t>IEE Gitxsan Development - Summer 2024</t>
  </si>
  <si>
    <t>25025-1-105</t>
  </si>
  <si>
    <t>SCRA VIURAC RF - Cruickshanks 103006</t>
  </si>
  <si>
    <t>25025-2-11</t>
  </si>
  <si>
    <t>SRCA VIURAC N-GRF - Janes 103000</t>
  </si>
  <si>
    <t>25025-1-106</t>
  </si>
  <si>
    <t>SCRA VIURAC RF - Meneses 103008</t>
  </si>
  <si>
    <t>25025-1-107</t>
  </si>
  <si>
    <t>SRCA VIURAC RF - Huggan 103007</t>
  </si>
  <si>
    <t>25025-5-47</t>
  </si>
  <si>
    <t>SRCA VIURAC SIG 22 - Lewis 103026</t>
  </si>
  <si>
    <t>25025-5-48</t>
  </si>
  <si>
    <t>SRCA VIURAC SIG 22 - VARIATH 102460</t>
  </si>
  <si>
    <t>25125-1-81</t>
  </si>
  <si>
    <t>SRCA TULA - GREEN - 102944</t>
  </si>
  <si>
    <t>25100-13-46</t>
  </si>
  <si>
    <t>SRCA MITACS IT37472 (24-26) - DAMES -102544</t>
  </si>
  <si>
    <t>56600-1-99</t>
  </si>
  <si>
    <t>FMD RC - 24-114 Building 190 Main Double Doors Replacement</t>
  </si>
  <si>
    <t>25100-8-24</t>
  </si>
  <si>
    <t>SRCA NSERC Alliance - Gorrell - 102998</t>
  </si>
  <si>
    <t>25100-8-25</t>
  </si>
  <si>
    <t>SRCA NSERC DG - Russell - 102574</t>
  </si>
  <si>
    <t>25155-1-62</t>
  </si>
  <si>
    <t>SRCA MABRRI HCTF - Shaw - 102707</t>
  </si>
  <si>
    <t>25125-1-82</t>
  </si>
  <si>
    <t>SRCA Lululemon - Asmussen - 102450</t>
  </si>
  <si>
    <t>23525-11-1</t>
  </si>
  <si>
    <t>IEE NTC - Bachelor of Education Program 2024-26</t>
  </si>
  <si>
    <t>25100-13-47</t>
  </si>
  <si>
    <t>SRCA Brain Canada - SHULTZ - 102865</t>
  </si>
  <si>
    <t>25125-1-83</t>
  </si>
  <si>
    <t>SRCA OPC - Shrestha - 102964</t>
  </si>
  <si>
    <t>22440-10-3</t>
  </si>
  <si>
    <t>HSHS Early Childhood Education and Care - DC-SD47</t>
  </si>
  <si>
    <t>22405-1-2</t>
  </si>
  <si>
    <t>HSHS BSN Learning Pathways</t>
  </si>
  <si>
    <t>22401-7-4</t>
  </si>
  <si>
    <t>HSHS Student Practice Education Capacity Bldg (SPECB)</t>
  </si>
  <si>
    <t>22401-7-5</t>
  </si>
  <si>
    <t>HSHS Internationally Educated Nursing (IEN)</t>
  </si>
  <si>
    <t>25125-1-84</t>
  </si>
  <si>
    <t>SRCA BCCAT - Swan - 102861</t>
  </si>
  <si>
    <t>25025-1-108</t>
  </si>
  <si>
    <t>SCRA VIURAC RF - SWAN 102732</t>
  </si>
  <si>
    <t>25152-2-4</t>
  </si>
  <si>
    <t>SRCA MABRRI SSHRC (BR NESST) - Shaw</t>
  </si>
  <si>
    <t>25025-1-109</t>
  </si>
  <si>
    <t>SRCA VIURAC RF - Stokes 103010</t>
  </si>
  <si>
    <t>22760-1-1</t>
  </si>
  <si>
    <t>ST Fish Culture-Scope Project</t>
  </si>
  <si>
    <t>25025-1-110</t>
  </si>
  <si>
    <t>SCRA VIURAC RF - EARHART 103019</t>
  </si>
  <si>
    <t>24645-8-2</t>
  </si>
  <si>
    <t>TC Contracts - Tla'amin FN, EACS</t>
  </si>
  <si>
    <t>34440-14-6</t>
  </si>
  <si>
    <t>CC PD&amp;T - Cowichan Green Community</t>
  </si>
  <si>
    <t>25025-5-49</t>
  </si>
  <si>
    <t>SRCA VIURAC SIG 22 - Manson 103004</t>
  </si>
  <si>
    <t>25025-1-111</t>
  </si>
  <si>
    <t>SRCA VIURAC RF - Manson 103003</t>
  </si>
  <si>
    <t>25125-1-85</t>
  </si>
  <si>
    <t>SRCA UoC - STERN - 102979</t>
  </si>
  <si>
    <t>25100-13-48</t>
  </si>
  <si>
    <t>SRCA Mitacs - DUNCAN - 102637</t>
  </si>
  <si>
    <t>25125-1-86</t>
  </si>
  <si>
    <t>SRCA MBTA - MOGHIMEHFAR - 103093</t>
  </si>
  <si>
    <t>56600-1-100</t>
  </si>
  <si>
    <t>FSCD RC - 25-035 Signage Update Summer 2024</t>
  </si>
  <si>
    <t>56600-1-101</t>
  </si>
  <si>
    <t>FMD RC - 25-033 Executive Suite Relocation Phase 1</t>
  </si>
  <si>
    <t>25100-13-49</t>
  </si>
  <si>
    <t>SRCA MSFHR - Duncan (Monaghan) - 102971</t>
  </si>
  <si>
    <t>25155-1-63</t>
  </si>
  <si>
    <t>SRCA MABRRI BC Parks - Shaw 102704</t>
  </si>
  <si>
    <t>22945-4-1</t>
  </si>
  <si>
    <t>TAT Horticulture - Kitselas Sept 2024 Contract</t>
  </si>
  <si>
    <t>25125-1-87</t>
  </si>
  <si>
    <t>SRCA Bow Valley - McCandless - 103165</t>
  </si>
  <si>
    <t>25155-1-64</t>
  </si>
  <si>
    <t>SRCA MABBRI CBRA - Sakaki - 103069</t>
  </si>
  <si>
    <t>25155-1-65</t>
  </si>
  <si>
    <t>SRCA MABRRI Kitasoo - Sakaki - 103156</t>
  </si>
  <si>
    <t>25125-1-88</t>
  </si>
  <si>
    <t>SRCA CalgaryZoo - GORRELL - 103196</t>
  </si>
  <si>
    <t>25100-13-50</t>
  </si>
  <si>
    <t>SRCA AMS - Wood - 103032</t>
  </si>
  <si>
    <t>25100-5-15</t>
  </si>
  <si>
    <t>SRCA CFI - IOF - Asmussen - 103151</t>
  </si>
  <si>
    <t>22126-1-7</t>
  </si>
  <si>
    <t>ACP Snaw-naw-as Community Contract 2024-2025</t>
  </si>
  <si>
    <t>25100-2-8</t>
  </si>
  <si>
    <t>SRCA - ASPER - Martin - 103222</t>
  </si>
  <si>
    <t>25125-1-89</t>
  </si>
  <si>
    <t>SRCA Hatfield - GREEN - 103169</t>
  </si>
  <si>
    <t>51551-1-3</t>
  </si>
  <si>
    <t>ER Cottage expansion &amp; related site upgrades</t>
  </si>
  <si>
    <t>25155-1-66</t>
  </si>
  <si>
    <t>SRCA MABRRI VCCF - Sakaki – 103182</t>
  </si>
  <si>
    <t>25100-3-4</t>
  </si>
  <si>
    <t>SRCA BCRIC - Chair Tourism - Operating - Moghimehfar - 102592</t>
  </si>
  <si>
    <t>25125-1-90</t>
  </si>
  <si>
    <t>SRCA BCSGA - GREEN - 102944</t>
  </si>
  <si>
    <t>56600-1-102</t>
  </si>
  <si>
    <t>FMD RC - 25-044 CoRE Remediation</t>
  </si>
  <si>
    <t>56625-1-4</t>
  </si>
  <si>
    <t>FSCD CAI - 25-039 Bldg 255 Corridor 200 PDO - Interior Circulation to Accessibility Services</t>
  </si>
  <si>
    <t>25155-1-67</t>
  </si>
  <si>
    <t>SRCA MABRRI Huuayaht FN - Sakaki - 103157</t>
  </si>
  <si>
    <t>56600-1-103</t>
  </si>
  <si>
    <t>FSCD RC - 24-020 *Confidential* Cowichan Place Gateway</t>
  </si>
  <si>
    <t>25100-12-22</t>
  </si>
  <si>
    <t>SRCA SSHRC NFRFE (McMaster) - KROGH - 101255</t>
  </si>
  <si>
    <t>25155-1-68</t>
  </si>
  <si>
    <t>SRCA MABRRI Qualicum - Sakaki - 103134</t>
  </si>
  <si>
    <t>56600-1-104</t>
  </si>
  <si>
    <t>FSCD RC - 25-032 Bldgs 300, 305, 355, 356 Kantech Loop and KTNCC Upgrades</t>
  </si>
  <si>
    <t>56600-1-105</t>
  </si>
  <si>
    <t>FMD RC - 2122-111B - DESIGN ONLY - Building 355 - Mid-Life Mechanical Upgrade</t>
  </si>
  <si>
    <t>56600-1-106</t>
  </si>
  <si>
    <t>FSCD RC - 25-046 Bldg 210 third floor card access</t>
  </si>
  <si>
    <t>56600-1-107</t>
  </si>
  <si>
    <t>FMD RC - 1920-127 B185 Heater Control Transformer and New Interlocks</t>
  </si>
  <si>
    <t>56600-1-108</t>
  </si>
  <si>
    <t>26-026 B300 Commercial Steamer Replacement</t>
  </si>
  <si>
    <t>56625-1-5</t>
  </si>
  <si>
    <t>FMD CAI - 25-045 Site infrastructure replacements</t>
  </si>
  <si>
    <t>25100-13-51</t>
  </si>
  <si>
    <t>SRCA AMS Hannah Studentship Elise Cullon 103022</t>
  </si>
  <si>
    <t>56600-1-109</t>
  </si>
  <si>
    <t>FSCD RC - 24-615 Security System Improvements - Cowichan</t>
  </si>
  <si>
    <t>25025-5-50</t>
  </si>
  <si>
    <t>SRCA VIURAC SIG 22 -Williams 103025</t>
  </si>
  <si>
    <t>25100-6-8</t>
  </si>
  <si>
    <t>SRCA CIHR- NWHRI: Innovation - Shultz - 102996</t>
  </si>
  <si>
    <t>25100-13-52</t>
  </si>
  <si>
    <t>SRCA Embark - Stiwich - 103286</t>
  </si>
  <si>
    <t>25100-4-6</t>
  </si>
  <si>
    <t>SRCA CRC TIPS - 24-25 EDI - STIWICH - 103143</t>
  </si>
  <si>
    <t>25025-1-112</t>
  </si>
  <si>
    <t>SRCA VIURAC RF - Ayotte 103332</t>
  </si>
  <si>
    <t>25025-1-113</t>
  </si>
  <si>
    <t>SRCA VIURAC RF - Carruthers 103290</t>
  </si>
  <si>
    <t>25025-3-14</t>
  </si>
  <si>
    <t>SRCA VIURAC S-GRF McCunn 103280</t>
  </si>
  <si>
    <t>56625-1-6</t>
  </si>
  <si>
    <t>FMD CAI - 26-003.5 - Map Data Migration</t>
  </si>
  <si>
    <t>25155-1-69</t>
  </si>
  <si>
    <t>SRCA MABRRI BKC - Shaw - 103219</t>
  </si>
  <si>
    <t>25100-13-53</t>
  </si>
  <si>
    <t>SRCA MSHRBC_REACH - KARSTEN - 103073</t>
  </si>
  <si>
    <t>56550-1-13</t>
  </si>
  <si>
    <t>FSCD CNP - 24-100 tiwsemawtxw Campus - Classroom 148/149/150 LED lighting replacement</t>
  </si>
  <si>
    <t>16435-4-4</t>
  </si>
  <si>
    <t>FMD FMG - Cowichan</t>
  </si>
  <si>
    <t>16435-4-5</t>
  </si>
  <si>
    <t>FMD FMG - CTC</t>
  </si>
  <si>
    <t>16435-4-6</t>
  </si>
  <si>
    <t>FMD FMG - Deep Bay</t>
  </si>
  <si>
    <t>16435-4-7</t>
  </si>
  <si>
    <t>FMD FMG - G.R. Paine</t>
  </si>
  <si>
    <t>16435-4-8</t>
  </si>
  <si>
    <t>FMD FMG - Student Housing</t>
  </si>
  <si>
    <t>16435-4-9</t>
  </si>
  <si>
    <t>FMD FMG - tiwsemawtxw</t>
  </si>
  <si>
    <t>16435-4-10</t>
  </si>
  <si>
    <t>FSCD FMG - F25-002 B130 Skylight Replacement</t>
  </si>
  <si>
    <t>16435-4-11</t>
  </si>
  <si>
    <t>FSCD FMG - F25-004 Repair Lighting Control System - Deep Bay</t>
  </si>
  <si>
    <t>16435-4-12</t>
  </si>
  <si>
    <t>FSCD FMG - F25-006 Nanaimo - Electrical Deficiencies Repairs</t>
  </si>
  <si>
    <t>25025-3-15</t>
  </si>
  <si>
    <t>SRCA VIURAC S-GRF Earhart 103260</t>
  </si>
  <si>
    <t>25025-5-51</t>
  </si>
  <si>
    <t>SRCA VIURAC SIG 22 - Watkins 103308</t>
  </si>
  <si>
    <t>25025-5-52</t>
  </si>
  <si>
    <t>SRCA VIURAC SIG 22 - Mukai 103356</t>
  </si>
  <si>
    <t>16435-4-13</t>
  </si>
  <si>
    <t>FSCD FMG - F25-008 VIU Street Signs</t>
  </si>
  <si>
    <t>25155-1-70</t>
  </si>
  <si>
    <t>SRCA MABRRI Sayward - Sakaki - 103240</t>
  </si>
  <si>
    <t>16435-4-14</t>
  </si>
  <si>
    <t>FSCD FMG - F25-007 Multi-Asset Archaeological Permit</t>
  </si>
  <si>
    <t>16435-4-15</t>
  </si>
  <si>
    <t>FSCD FMG - F25-014 Deep Bay Access Road Maintenance</t>
  </si>
  <si>
    <t>56625-1-7</t>
  </si>
  <si>
    <t>FSCD CAI - 25-050 PDO access to rooftop garden - Cowichan</t>
  </si>
  <si>
    <t>56625-1-8</t>
  </si>
  <si>
    <t>FMD CAI - 25-053 Evacuation chairs - multiple buildings and Cowichan</t>
  </si>
  <si>
    <t>56625-1-9</t>
  </si>
  <si>
    <t>FSCD CAI - 25-057 B315 Universal Washroom Signs</t>
  </si>
  <si>
    <t>25001-1-12</t>
  </si>
  <si>
    <t>SRCA Holding - MISC funding</t>
  </si>
  <si>
    <t>25100-13-54</t>
  </si>
  <si>
    <t>SRCA MITACS - SLS - Wager - 103269</t>
  </si>
  <si>
    <t>25025-5-53</t>
  </si>
  <si>
    <t>SRCA VIURAC SIG 22 - Heiti 103351</t>
  </si>
  <si>
    <t>25025-1-114</t>
  </si>
  <si>
    <t>SRCA VIURAC RF - Dick 103291</t>
  </si>
  <si>
    <t>25025-5-54</t>
  </si>
  <si>
    <t>SRCA VIURAC SIG 22 - Knowles 103335</t>
  </si>
  <si>
    <t>25025-3-16</t>
  </si>
  <si>
    <t>SRCA VIURAC S-GRF Lane 103293</t>
  </si>
  <si>
    <t>56600-1-110</t>
  </si>
  <si>
    <t>FMD RC - 24-101 Generators for Student Residence - Consult Only</t>
  </si>
  <si>
    <t>56600-1-111</t>
  </si>
  <si>
    <t>FMD RC - 26-045 B616 tiwš?mawtx? Shop Heaters Replacement</t>
  </si>
  <si>
    <t>56625-1-10</t>
  </si>
  <si>
    <t>FSCD CAI - 25-054 Bldgs 205, 255 and 356 Steep Slope Signs</t>
  </si>
  <si>
    <t>56625-1-11</t>
  </si>
  <si>
    <t>FSCD CAI - 2223-107.2 Fourth Street Sidewalk (West Side) - Design Only</t>
  </si>
  <si>
    <t>25025-5-55</t>
  </si>
  <si>
    <t>SRCA VIURAC SIG 22 - Taylor 103277</t>
  </si>
  <si>
    <t>56625-1-12</t>
  </si>
  <si>
    <t>FSCD CAI - 2223-107.3 Fire Lane in Front of B355 / 356 - Design Only</t>
  </si>
  <si>
    <t>22301-1-5</t>
  </si>
  <si>
    <t>EDUC General Research - Bortolin</t>
  </si>
  <si>
    <t>22401-7-6</t>
  </si>
  <si>
    <t>HSHS Faculty - Simulation Support</t>
  </si>
  <si>
    <t>16435-4-16</t>
  </si>
  <si>
    <t>FSCD FMG - F25-013 Deep Bay Lab Floor Resurfacing</t>
  </si>
  <si>
    <t>25025-3-17</t>
  </si>
  <si>
    <t>SRCA VIURAC S-GRF Waatainen 103268</t>
  </si>
  <si>
    <t>25025-3-18</t>
  </si>
  <si>
    <t>SRCA VIURAC S-GRF Shaw 103278</t>
  </si>
  <si>
    <t>25025-1-115</t>
  </si>
  <si>
    <t>SCRA VIURAC RF - Garcia 103044</t>
  </si>
  <si>
    <t>56625-1-13</t>
  </si>
  <si>
    <t>FSCD CAI - 25-063 B210 Window Frosting</t>
  </si>
  <si>
    <t>25025-3-19</t>
  </si>
  <si>
    <t>SRCA VIURAC S-GRF Warsh 103264</t>
  </si>
  <si>
    <t>25025-1-116</t>
  </si>
  <si>
    <t>SRCA VIURAC RF - Hopwood 103353</t>
  </si>
  <si>
    <t>25025-1-117</t>
  </si>
  <si>
    <t>SRCA VIURAC RF - Appelt 103314</t>
  </si>
  <si>
    <t>25100-13-55</t>
  </si>
  <si>
    <t>SRCA MITACS - Lulu - Asmussen – 103376</t>
  </si>
  <si>
    <t>22520-2-1</t>
  </si>
  <si>
    <t>No name (created in error)</t>
  </si>
  <si>
    <t>22505-5-1</t>
  </si>
  <si>
    <t>22505-4-13</t>
  </si>
  <si>
    <t>VPST Projects - WUSC</t>
  </si>
  <si>
    <t>22505-4-14</t>
  </si>
  <si>
    <t>VPST Projects - SAR</t>
  </si>
  <si>
    <t>22505-6-1</t>
  </si>
  <si>
    <t>VPST Hosting / Delegations</t>
  </si>
  <si>
    <t>22505-7-1</t>
  </si>
  <si>
    <t>VPST Operations</t>
  </si>
  <si>
    <t>22515-2-1</t>
  </si>
  <si>
    <t>VPST Community Building Orientation</t>
  </si>
  <si>
    <t>22515-3-1</t>
  </si>
  <si>
    <t>VPST Community Building Trips and Activities</t>
  </si>
  <si>
    <t>22550-3-1</t>
  </si>
  <si>
    <t>VPST SEED</t>
  </si>
  <si>
    <t>22550-3-2</t>
  </si>
  <si>
    <t>VPST SICS</t>
  </si>
  <si>
    <t>25025-3-20</t>
  </si>
  <si>
    <t>SRCA VIURAC S-GRF Davies 103284</t>
  </si>
  <si>
    <t>22801-1-16</t>
  </si>
  <si>
    <t>SS General Research - McKenzie</t>
  </si>
  <si>
    <t>23525-7-2</t>
  </si>
  <si>
    <t>IEE ECCC - IMTCP 2024-2026</t>
  </si>
  <si>
    <t>22701-1-27</t>
  </si>
  <si>
    <t>ST General Research - Loudon</t>
  </si>
  <si>
    <t>32760-3-4</t>
  </si>
  <si>
    <t>ST PD&amp;T Guardian Witness Training</t>
  </si>
  <si>
    <t>56625-1-14</t>
  </si>
  <si>
    <t>FSCD CAI - 25-049 B473 Rooftop Access to 2nd Floor Remediation - Design Only</t>
  </si>
  <si>
    <t>12535-1-1</t>
  </si>
  <si>
    <t>FS Future Students – Domestic Recruitment</t>
  </si>
  <si>
    <t>12500-1-1</t>
  </si>
  <si>
    <t>12501-1-1</t>
  </si>
  <si>
    <t>12501-1-2</t>
  </si>
  <si>
    <t>56600-1-112</t>
  </si>
  <si>
    <t>FMD RC - Unified Communications Program (UCP)</t>
  </si>
  <si>
    <t>25025-3-21</t>
  </si>
  <si>
    <t>SRCA VIURAC S-GRF Wager 103261</t>
  </si>
  <si>
    <t>56625-1-15</t>
  </si>
  <si>
    <t>FSCD CAI - 25-073 Accessible Parking Modifications - Nanaimo Campus</t>
  </si>
  <si>
    <t>25025-5-56</t>
  </si>
  <si>
    <t>SRCA VIURAC SIG 22 - Swanson 103352</t>
  </si>
  <si>
    <t>25155-1-71</t>
  </si>
  <si>
    <t>SRCA MABRRI UNESCO - Shaw - 103070</t>
  </si>
  <si>
    <t>25025-1-118</t>
  </si>
  <si>
    <t>SRCA VIURAC RF - Lane 103334</t>
  </si>
  <si>
    <t>15519-2-7</t>
  </si>
  <si>
    <t>SA Awards – SLED Default</t>
  </si>
  <si>
    <t>23525-2-5</t>
  </si>
  <si>
    <t>IEE Gitxsan - Spring 2025</t>
  </si>
  <si>
    <t>25150-1-4</t>
  </si>
  <si>
    <t>SRCA MABRRI Holding - MISC Funding</t>
  </si>
  <si>
    <t>25025-1-119</t>
  </si>
  <si>
    <t>SCRA VIURAC RF - Dames 103050</t>
  </si>
  <si>
    <t>22310-5-1</t>
  </si>
  <si>
    <t>EDUC Dispersed Teacher Education Program</t>
  </si>
  <si>
    <t>12430-1-1</t>
  </si>
  <si>
    <t>25155-1-72</t>
  </si>
  <si>
    <t>SRCA MABRRI SFN - Sakaki - 103501</t>
  </si>
  <si>
    <t>25155-1-73</t>
  </si>
  <si>
    <t>SRCA MABRRI GVWD - Sakaki - 103461</t>
  </si>
  <si>
    <t>25155-1-74</t>
  </si>
  <si>
    <t>SRCA MABRRI MABS - Sakaki - 103513</t>
  </si>
  <si>
    <t>25155-1-75</t>
  </si>
  <si>
    <t>SRCA MABRRI IOF - Sakaki - 103499</t>
  </si>
  <si>
    <t>25155-1-76</t>
  </si>
  <si>
    <t>SRCA MABRRI IOF - Sakaki - 103498</t>
  </si>
  <si>
    <t>25125-1-91</t>
  </si>
  <si>
    <t>SRCA BCPM-Network - DUNCAN - 103524</t>
  </si>
  <si>
    <t>22126-1-8</t>
  </si>
  <si>
    <t>ACP WEST/SD 79 (Pathways for Life , Learning and Work) April-May 2025</t>
  </si>
  <si>
    <t>22126-1-9</t>
  </si>
  <si>
    <t>ACP Pathways for Health (Apr 1 2025 - Aug 31 2026 funding)</t>
  </si>
  <si>
    <t>22126-1-10</t>
  </si>
  <si>
    <t>ACP Pathways for Tech (Apr 1 2025 - Aug 31 2026 funding)</t>
  </si>
  <si>
    <t>22126-1-11</t>
  </si>
  <si>
    <t>ACP Pathways for Trades (Apr 1 2025 - Aug 31 2026 funding)</t>
  </si>
  <si>
    <t>25100-13-56</t>
  </si>
  <si>
    <t>SRCA AP-LS ECP - Earhart - 103279</t>
  </si>
  <si>
    <t>25155-1-77</t>
  </si>
  <si>
    <t>SRCA MABRRI PWSBC - Sakaki - 103539</t>
  </si>
  <si>
    <t>25155-1-78</t>
  </si>
  <si>
    <t>SRCA MABRRI Kitasoo - Sakaki - 103514</t>
  </si>
  <si>
    <t>22301-1-6</t>
  </si>
  <si>
    <t>HSHS General Research - Asmussen</t>
  </si>
  <si>
    <t>22201-4-7</t>
  </si>
  <si>
    <t>AH General Research - Lane</t>
  </si>
  <si>
    <t>25125-1-92</t>
  </si>
  <si>
    <t>SRCA BCSGA Broodstock - GREEN - 103525</t>
  </si>
  <si>
    <t>22401-6-2</t>
  </si>
  <si>
    <t>HSHS Rehab Lab Rental</t>
  </si>
  <si>
    <t>25125-1-93</t>
  </si>
  <si>
    <t>SRCA Lululemon - Asmussen – 103376</t>
  </si>
  <si>
    <t>22420-6-2</t>
  </si>
  <si>
    <t>HSHS CMHW-HCAP-MHSU</t>
  </si>
  <si>
    <t>22420-6-3</t>
  </si>
  <si>
    <t>25125-1-94</t>
  </si>
  <si>
    <t>SRCA GiftFunds -Variath - 103518</t>
  </si>
  <si>
    <t>25025-1-120</t>
  </si>
  <si>
    <t>SRCA VIURAC RF - Morrison 103331</t>
  </si>
  <si>
    <t>25152-3-18</t>
  </si>
  <si>
    <t>SRCA MABRRI Mid-Island Co-op - 103282</t>
  </si>
  <si>
    <t>23535-8-1</t>
  </si>
  <si>
    <t>IEE MCF - Revenue Holding</t>
  </si>
  <si>
    <t>23535-9-1</t>
  </si>
  <si>
    <t>IEE MCF - RLBL</t>
  </si>
  <si>
    <t>13535-1-1</t>
  </si>
  <si>
    <t>23535-10-1</t>
  </si>
  <si>
    <t>IEE MCF – Tla’amin – Indigenous Self Determination</t>
  </si>
  <si>
    <t>23535-11-1</t>
  </si>
  <si>
    <t>IEE MCF – Learning Hubs</t>
  </si>
  <si>
    <t>23535-12-1</t>
  </si>
  <si>
    <t>IEE MCF – Climate Action (IPCAs)</t>
  </si>
  <si>
    <t>23535-13-1</t>
  </si>
  <si>
    <t>IEE MCF – Youth Mentorship</t>
  </si>
  <si>
    <t>23535-15-1</t>
  </si>
  <si>
    <t>IEE MCF – Ecosystem Impact</t>
  </si>
  <si>
    <t>25152-3-19</t>
  </si>
  <si>
    <t>SRCA MABRRI Hamber Foundation - 103192</t>
  </si>
  <si>
    <t>25100-13-57</t>
  </si>
  <si>
    <t>SRCA MITACS BSI L2M - McIntyre - 103405</t>
  </si>
  <si>
    <t>25155-1-79</t>
  </si>
  <si>
    <t>SRCA MABRRI Conrad Grebel - 103497</t>
  </si>
  <si>
    <t>25125-1-95</t>
  </si>
  <si>
    <t>SRCA MEOPAR - Branfireun - 103434</t>
  </si>
  <si>
    <t>25155-1-80</t>
  </si>
  <si>
    <t>SRCA MABRRI BKC - Shaw - 103552</t>
  </si>
  <si>
    <t>25100-12-23</t>
  </si>
  <si>
    <t>SRCA SSHRC SIG 2026-29 -Main- 103371</t>
  </si>
  <si>
    <t>25100-12-24</t>
  </si>
  <si>
    <t>SRCA SSHRC SIG 2026-29 -Supplement- 103371</t>
  </si>
  <si>
    <t>25100-5-16</t>
  </si>
  <si>
    <t>SRCA CFI - IOF - Mukai - 102005</t>
  </si>
  <si>
    <t>25025-1-121</t>
  </si>
  <si>
    <t>SRCA VIURAC RF - Josefsson 103531</t>
  </si>
  <si>
    <t>25025-3-22</t>
  </si>
  <si>
    <t>SRCA VIURAC S-GRF Touchant 103347</t>
  </si>
  <si>
    <t>25025-1-122</t>
  </si>
  <si>
    <t>SRCA VIURAC RF - Touchant 103348</t>
  </si>
  <si>
    <t>25025-1-123</t>
  </si>
  <si>
    <t>SRCA VIURAC RF - Briscoe 102989</t>
  </si>
  <si>
    <t>16430-1-2</t>
  </si>
  <si>
    <t>FMD Parking - Student Residence</t>
  </si>
  <si>
    <t>25025-1-124</t>
  </si>
  <si>
    <t>SRCA VIURAC RF - Tong 103532</t>
  </si>
  <si>
    <t>25100-13-58</t>
  </si>
  <si>
    <t>SRCA Leakey - Chapman 103387</t>
  </si>
  <si>
    <t>34440-14-7</t>
  </si>
  <si>
    <t>CC PD&amp;T - Livestock Husbandry MC</t>
  </si>
  <si>
    <t>25025-1-125</t>
  </si>
  <si>
    <t>SRCA VIURAC RF - Monaghan 103527</t>
  </si>
  <si>
    <t>25025-1-126</t>
  </si>
  <si>
    <t>SRCA VIURAC RF - Wiebe 103528</t>
  </si>
  <si>
    <t>25025-1-127</t>
  </si>
  <si>
    <t>SRCA VIURAC RF - Montgomery 103530</t>
  </si>
  <si>
    <t>25025-5-57</t>
  </si>
  <si>
    <t>SRCA VIURAC SIG 22 - Praud 103349</t>
  </si>
  <si>
    <t>22401-1-5</t>
  </si>
  <si>
    <t>HSHS - General Research - Stern</t>
  </si>
  <si>
    <t>24445-5-7</t>
  </si>
  <si>
    <t>CC Contract - Mel Shun Um</t>
  </si>
  <si>
    <t>25100-12-25</t>
  </si>
  <si>
    <t>SRCA SSHRC IG (UVIC) - Wager - 102608</t>
  </si>
  <si>
    <t>25100-13-59</t>
  </si>
  <si>
    <t>SRCA MITACS - Martin - 103437</t>
  </si>
  <si>
    <t>25155-1-81</t>
  </si>
  <si>
    <t>SRCA MABRRI RDN - Sakaki - 103608</t>
  </si>
  <si>
    <t>25100-8-26</t>
  </si>
  <si>
    <t>SRCA UofGuelph (NSERC) Loudon - 103254</t>
  </si>
  <si>
    <t>52401-2-6</t>
  </si>
  <si>
    <t>HSHS Capital - Simulation Equipment</t>
  </si>
  <si>
    <t>25025-1-128</t>
  </si>
  <si>
    <t>SRCA VIURAC RF - Variath 103538</t>
  </si>
  <si>
    <t>25155-1-82</t>
  </si>
  <si>
    <t>SRCA MABRRI SFN - Shaw - 103607</t>
  </si>
  <si>
    <t>25125-1-96</t>
  </si>
  <si>
    <t>SRCA OPC - Shrestha - 103529</t>
  </si>
  <si>
    <t>25100-13-60</t>
  </si>
  <si>
    <t>SRCA HRBC -Scholar -Duncan - 103415</t>
  </si>
  <si>
    <t>25100-13-61</t>
  </si>
  <si>
    <t>SRCA VIU (HRBC) -Duncan - 103415</t>
  </si>
  <si>
    <t>22126-1-12</t>
  </si>
  <si>
    <t>Snaw-naw-as Community Contract 2025-2026</t>
  </si>
  <si>
    <t>25100-13-62</t>
  </si>
  <si>
    <t>SRCA HRBC -HPI -Variath - 103462</t>
  </si>
  <si>
    <t>22440-10-4</t>
  </si>
  <si>
    <t>EDUC Early Childhood Education and Care DC-SD47 (25-26)</t>
  </si>
  <si>
    <t>25155-1-83</t>
  </si>
  <si>
    <t>SRCA MABRRI Heiltsuk TC - Shaw - 103663</t>
  </si>
  <si>
    <t>25125-1-97</t>
  </si>
  <si>
    <t>SRCA Misc Sm. Projects - Krogh - 103649</t>
  </si>
  <si>
    <t>25100-13-63</t>
  </si>
  <si>
    <t>SRCA ISL HEALTH Seed-KPMG - Variath - 103381</t>
  </si>
  <si>
    <t>25025-5-58</t>
  </si>
  <si>
    <t>SRCA VIURAC SIG 22 - Shrestha 103512</t>
  </si>
  <si>
    <t>22401-7-7</t>
  </si>
  <si>
    <t>HSHS Faculty - RA Recruitment</t>
  </si>
  <si>
    <t>25125-1-98</t>
  </si>
  <si>
    <t>SRCA Sensoreal - Green - 103669</t>
  </si>
  <si>
    <t>25125-1-99</t>
  </si>
  <si>
    <t>SRCA UVIC (GenomeBC) - Frehlick - 103526</t>
  </si>
  <si>
    <t>23520-1-2</t>
  </si>
  <si>
    <t>IEE IPP - Tipi Project</t>
  </si>
  <si>
    <t>23520-1-3</t>
  </si>
  <si>
    <t>IEE IPP - Traditional Plants / Medicines Project</t>
  </si>
  <si>
    <t>23520-1-4</t>
  </si>
  <si>
    <t>IEE IPP - Wellness / Access / Leadership Projects</t>
  </si>
  <si>
    <t>23520-1-5</t>
  </si>
  <si>
    <t>IEE IPP - Food Sovereignty</t>
  </si>
  <si>
    <t>23520-1-6</t>
  </si>
  <si>
    <t>IEE IPP - Access &amp; Student Support - tiwšemawtxw</t>
  </si>
  <si>
    <t>23520-1-7</t>
  </si>
  <si>
    <t>IEE IPP - Counselling / Wellness Investment</t>
  </si>
  <si>
    <t>23520-1-8</t>
  </si>
  <si>
    <t>IEE IPP - Haahuupaa</t>
  </si>
  <si>
    <t>23520-1-9</t>
  </si>
  <si>
    <t>IEE IPP - Semelshun Graduation Recognition Gathering</t>
  </si>
  <si>
    <t>23520-1-10</t>
  </si>
  <si>
    <t>IEE IPP - Student Life/Retention:  Cowichan Campus</t>
  </si>
  <si>
    <t>23520-1-11</t>
  </si>
  <si>
    <t>IEE IPP - Student Life/Retention:  tiwšemawtxw campus</t>
  </si>
  <si>
    <t>23520-1-12</t>
  </si>
  <si>
    <t>IEE IPP - Student Residence:  ILLC</t>
  </si>
  <si>
    <t>23520-1-13</t>
  </si>
  <si>
    <t>IEE IPP - Indigenous Governance</t>
  </si>
  <si>
    <t>23520-1-14</t>
  </si>
  <si>
    <t>IEE IPP - Youth Engagement Activities</t>
  </si>
  <si>
    <t>23520-1-15</t>
  </si>
  <si>
    <t>IEE IPP - Indigenous Knowledge &amp; Law; Shifting Mindsets</t>
  </si>
  <si>
    <t>23520-1-16</t>
  </si>
  <si>
    <t>IEE IPP - Community Generated Projects</t>
  </si>
  <si>
    <t>23520-1-17</t>
  </si>
  <si>
    <t>IEE IPP - Community Connection / Meetings</t>
  </si>
  <si>
    <t>25025-5-59</t>
  </si>
  <si>
    <t>SRCA VIURAC SIG 22 - Wager 103533</t>
  </si>
  <si>
    <t>22701-1-28</t>
  </si>
  <si>
    <t>ST General Research - Neumann</t>
  </si>
  <si>
    <t>25519-1-12</t>
  </si>
  <si>
    <t>SA Financial Aid - Student Society Emergency Assistance Fund</t>
  </si>
  <si>
    <t>25152-3-20</t>
  </si>
  <si>
    <t>SRCA MABRRI UNESCO - Shaw - 103694</t>
  </si>
  <si>
    <t>25025-5-60</t>
  </si>
  <si>
    <t>SRCA VIURAC SIG 22 - Heiti 103540</t>
  </si>
  <si>
    <t>25025-3-23</t>
  </si>
  <si>
    <t>SRCA VIURAC S-GRF O'Neill 103541</t>
  </si>
  <si>
    <t>25100-12-26</t>
  </si>
  <si>
    <t>SRCA SSHRC IDG - Sloan 103435</t>
  </si>
  <si>
    <t>25125-1-100</t>
  </si>
  <si>
    <t>SRCA Misc Sm. Projects - GILL - 103732</t>
  </si>
  <si>
    <t>25100-13-64</t>
  </si>
  <si>
    <t>SRCA MITACS - Moghimehfar - 103520</t>
  </si>
  <si>
    <t>25100-3-5</t>
  </si>
  <si>
    <t>SRCA BCRIC - AECD Chair_Chair Investments</t>
  </si>
  <si>
    <t>25100-3-6</t>
  </si>
  <si>
    <t>SRCA BCRIC - Chair Tourism_ Chair Investments</t>
  </si>
  <si>
    <t>25002-1-1</t>
  </si>
  <si>
    <t>SRCA Centre for Shellfish Research - RIC</t>
  </si>
  <si>
    <t>25002-4-1</t>
  </si>
  <si>
    <t>SRCA Centre for Health and Environmental Mass Spectrometry (CHEMS) - RIC</t>
  </si>
  <si>
    <t>25002-3-1</t>
  </si>
  <si>
    <t>SRCA Centre for Trauma and Mental Health Research - RIC</t>
  </si>
  <si>
    <t>25125-1-101</t>
  </si>
  <si>
    <t>SRCA UBC (DOD) - SHULTZ - 102548</t>
  </si>
  <si>
    <t>56625-1-16</t>
  </si>
  <si>
    <t>FMD CAI - 26-003.10 - Accessible Rooms - Student Residence</t>
  </si>
  <si>
    <t>56625-1-17</t>
  </si>
  <si>
    <t>FMD CAI - 26-003.11 - B700 Roof Handrails and Safety - Cowichan - Design Only</t>
  </si>
  <si>
    <t>15020-4-1</t>
  </si>
  <si>
    <t>SRCA Enable - Faculty Reassignments</t>
  </si>
  <si>
    <t>15001-2-1</t>
  </si>
  <si>
    <t>SRCA Student Experience and CREATE</t>
  </si>
  <si>
    <t>21151-2-2</t>
  </si>
  <si>
    <t>HR Employee Wellbeing Grant Funding - Mindful Campuses 2025-2026</t>
  </si>
  <si>
    <t>25025-5-61</t>
  </si>
  <si>
    <t>SRCA VIURAC SIG 22 - Stern 103536</t>
  </si>
  <si>
    <t>25100-13-65</t>
  </si>
  <si>
    <t>SRCA MITACS BSI - Dean - 103516</t>
  </si>
  <si>
    <t>26180-1-1</t>
  </si>
  <si>
    <t>IT - SIS ERP Project</t>
  </si>
  <si>
    <t>25002-2-1</t>
  </si>
  <si>
    <t>SRCA World Leisure Centre of Excellence - RIC</t>
  </si>
  <si>
    <t>16432-4-1</t>
  </si>
  <si>
    <t>FMD - Facilities Services - Administration</t>
  </si>
  <si>
    <t>22601-4-4</t>
  </si>
  <si>
    <t>FOM Recreation Prescription Research - United Way</t>
  </si>
  <si>
    <t>56101-5-1</t>
  </si>
  <si>
    <t>IT TRP - Classroom and Collaboration</t>
  </si>
  <si>
    <t>56101-5-2</t>
  </si>
  <si>
    <t>IT TRP - Endpoint Technology</t>
  </si>
  <si>
    <t>56101-5-3</t>
  </si>
  <si>
    <t>IT TRP - Server Infrastructure</t>
  </si>
  <si>
    <t>56101-5-4</t>
  </si>
  <si>
    <t>IT TRP - Network Infrastructure</t>
  </si>
  <si>
    <t>25155-1-84</t>
  </si>
  <si>
    <t>SRCA MABRRI LakeCowichan - Sakaki - 103757</t>
  </si>
  <si>
    <t>25100-13-66</t>
  </si>
  <si>
    <t>SRCA MSFHR - Karsten (Wideman) - 103468</t>
  </si>
  <si>
    <t>25025-5-62</t>
  </si>
  <si>
    <t>SRCA VIURAC SIG 26 - Wager 103767</t>
  </si>
  <si>
    <t>25155-1-85</t>
  </si>
  <si>
    <t>SRCA MABRRI Esquimalt FN - Sakaki - 103693</t>
  </si>
  <si>
    <t>25519-1-13</t>
  </si>
  <si>
    <t>SA Financial Aid - YFEF</t>
  </si>
  <si>
    <t>23535-15-2</t>
  </si>
  <si>
    <t>23535-16-1</t>
  </si>
  <si>
    <t>IEE MCF - People Costs</t>
  </si>
  <si>
    <t>23535-16-2</t>
  </si>
  <si>
    <t>25125-1-102</t>
  </si>
  <si>
    <t>SRCA Misc Sm. Projects - Russell - 103806</t>
  </si>
  <si>
    <t>25100-13-67</t>
  </si>
  <si>
    <t>SRCA VIU Foundation (VIC Foundation) Shultz - 103797</t>
  </si>
  <si>
    <t>55140-1-14</t>
  </si>
  <si>
    <t>SRCA CFI-BCKDF – Moghimehfar - 103242</t>
  </si>
  <si>
    <t>16452-1-2</t>
  </si>
  <si>
    <t>FMD Utilities - Cowichan</t>
  </si>
  <si>
    <t>16442-1-3</t>
  </si>
  <si>
    <t>FMD Fleet Management - Fuel</t>
  </si>
  <si>
    <t>16442-1-4</t>
  </si>
  <si>
    <t>FMD Fleet Management - Maintenance</t>
  </si>
  <si>
    <t>16452-2-2</t>
  </si>
  <si>
    <t>FMD Utilities - CTC</t>
  </si>
  <si>
    <t>16452-3-2</t>
  </si>
  <si>
    <t>FMD Utilities - Deep Bay</t>
  </si>
  <si>
    <t>16452-4-2</t>
  </si>
  <si>
    <t>FMD Utilities - G.R. Paine Centre</t>
  </si>
  <si>
    <t>16452-5-4</t>
  </si>
  <si>
    <t>FMD Utilities - Nanaimo</t>
  </si>
  <si>
    <t>16452-6-2</t>
  </si>
  <si>
    <t>FMD Utilities - Tiwsemawtxw</t>
  </si>
  <si>
    <t>46449-4-1</t>
  </si>
  <si>
    <t>To Be RENAMED</t>
  </si>
  <si>
    <t>46410-5-4</t>
  </si>
  <si>
    <t>56575-3-2</t>
  </si>
  <si>
    <t>FMD BI - 2223-100.2 Student Housing Expansion - Geo-exchange - 806587</t>
  </si>
  <si>
    <t>25125-1-103</t>
  </si>
  <si>
    <t>SRCA MinForests - LESEMANN (Floyd) - 103817</t>
  </si>
  <si>
    <t>55140-1-15</t>
  </si>
  <si>
    <t>SRCA CFI-JELF Wager - 103571</t>
  </si>
  <si>
    <t>25100-13-68</t>
  </si>
  <si>
    <t>SRCA Milburn Foundation - WAGER - 103871</t>
  </si>
  <si>
    <t>56600-1-113</t>
  </si>
  <si>
    <t>FMD RC - 26-048 Student Residences Kitchen and Lounge Renovation</t>
  </si>
  <si>
    <t>56625-1-18</t>
  </si>
  <si>
    <t>FMD CAI - 26-003.4 Door Knob Handles Replacement</t>
  </si>
  <si>
    <t>16452-7-1</t>
  </si>
  <si>
    <t>FMD - Utilities - HEO</t>
  </si>
  <si>
    <t>22901-1-5</t>
  </si>
  <si>
    <t>TAT Trades Sampler - Nanaimo Christian School</t>
  </si>
  <si>
    <t>22440-5-2</t>
  </si>
  <si>
    <t>EDUC - Early Childhood Education and Care - Vancouver Island Early Years Conference</t>
  </si>
  <si>
    <t>56800-1-2</t>
  </si>
  <si>
    <t>SH Minor Capital</t>
  </si>
  <si>
    <t>11600-1-3</t>
  </si>
  <si>
    <t>USEC University Secretary - TBA</t>
  </si>
  <si>
    <t>11600-1-4</t>
  </si>
  <si>
    <t>11640-1-1</t>
  </si>
  <si>
    <t>USEC Legal Services</t>
  </si>
  <si>
    <t>11650-1-1</t>
  </si>
  <si>
    <t>USEC Privacy Office</t>
  </si>
  <si>
    <t>25125-1-104</t>
  </si>
  <si>
    <t>SRCA BCCAT - Vinden - 103911</t>
  </si>
  <si>
    <t>34440-14-8</t>
  </si>
  <si>
    <t>CC PD&amp;T - Tamagawa</t>
  </si>
  <si>
    <t>22801-1-17</t>
  </si>
  <si>
    <t>SS General Research - Touchant</t>
  </si>
  <si>
    <t>56600-1-114</t>
  </si>
  <si>
    <t>FMD RC - 26-028 B300 RAR Refurbishment</t>
  </si>
  <si>
    <t>11500-1-2</t>
  </si>
  <si>
    <t>BCBC Internship Program</t>
  </si>
  <si>
    <t>11202-1-1</t>
  </si>
  <si>
    <t>HRIN – Talent Acquisition - Employee Relocation Grant</t>
  </si>
  <si>
    <t>25100-13-69</t>
  </si>
  <si>
    <t>SRCA VIU (HRBC) - Variath – 103462 (For Budget - Pending Paperwork)</t>
  </si>
  <si>
    <t>25155-1-86</t>
  </si>
  <si>
    <t>SRCA MABRRI CICICA - Sakaki - 103895</t>
  </si>
  <si>
    <t>25155-1-87</t>
  </si>
  <si>
    <t>SRCA MABRRI MABS - Sakaki - 103893</t>
  </si>
  <si>
    <t>25125-1-105</t>
  </si>
  <si>
    <t>SRCA TRU (HRBC) - Stern - 103231</t>
  </si>
  <si>
    <t>25125-1-106</t>
  </si>
  <si>
    <t>SRCA Ha'oom (FNFC) GREEN - 103652</t>
  </si>
  <si>
    <t>25125-1-107</t>
  </si>
  <si>
    <t>SRCA Ha'oom (PSF) GREEN - 103903</t>
  </si>
  <si>
    <t>56600-1-115</t>
  </si>
  <si>
    <t>FMD RC - 25-26 Technology Renewal Program (TRP)</t>
  </si>
  <si>
    <t>25155-1-88</t>
  </si>
  <si>
    <t>SRCA MABRRI SFN - Sakaki - 103910</t>
  </si>
  <si>
    <t>25100-6-9</t>
  </si>
  <si>
    <t>SRCA - CIHR - IGW Team Meijer-Drees 103741</t>
  </si>
  <si>
    <t>22126-1-13</t>
  </si>
  <si>
    <t>Pathways for Health (Apr 1 2026 to Aug 31 2027 funding)</t>
  </si>
  <si>
    <t>22126-1-14</t>
  </si>
  <si>
    <t>Pathways for Trades (Apr 1 2026 to Aug 31 2027 funding)</t>
  </si>
  <si>
    <t>25100-4-7</t>
  </si>
  <si>
    <t>SRCA CRC TIPS - 25-26 EDI - STIWICH - 103814</t>
  </si>
  <si>
    <t>25100-13-70</t>
  </si>
  <si>
    <t>SRCA -VIU Foundation (multi) DAMES - 103823</t>
  </si>
  <si>
    <t>25100-13-71</t>
  </si>
  <si>
    <t>SRCA -VIU Foundation (CCCU) Stiwich - 103138</t>
  </si>
  <si>
    <t>19100-1-2</t>
  </si>
  <si>
    <t>INST Institutional Revenue - Grants Restricted</t>
  </si>
  <si>
    <t>25025-1-129</t>
  </si>
  <si>
    <t>SRCA VIURAC RF - Variath 103841</t>
  </si>
  <si>
    <t>25025-1-130</t>
  </si>
  <si>
    <t>SRCA VIURAC RF - Carruthers 103831</t>
  </si>
  <si>
    <t>25100-2-9</t>
  </si>
  <si>
    <t>SRCA ASPER - Boyce 103742</t>
  </si>
  <si>
    <t>25025-1-131</t>
  </si>
  <si>
    <t>SRCA VIURAC RF - Duncan 103860</t>
  </si>
  <si>
    <t>25025-5-63</t>
  </si>
  <si>
    <t>SRCA VIURAC SIG 26 Main - Burnley 103848</t>
  </si>
  <si>
    <t>25025-1-132</t>
  </si>
  <si>
    <t>SRCA VIURAC RF - Tong 103845</t>
  </si>
  <si>
    <t>25025-5-64</t>
  </si>
  <si>
    <t>SRCA VIURAC SIG 26 Main - Simms 103846</t>
  </si>
  <si>
    <t>12301-4-2</t>
  </si>
  <si>
    <t>EDUC Faculty - Northern BC Practicum Awards</t>
  </si>
  <si>
    <t>25025-1-133</t>
  </si>
  <si>
    <t>SRCA VIURAC RF - Huggan 103836</t>
  </si>
  <si>
    <t>25100-12-27</t>
  </si>
  <si>
    <t>SRCA SSHRC IG - Wager - 103738</t>
  </si>
  <si>
    <t>34640-4-1</t>
  </si>
  <si>
    <t>TC PD&amp;T - Trades Sampler 2026</t>
  </si>
  <si>
    <t>56600-1-116</t>
  </si>
  <si>
    <t>FMD RC - 27-001 B300 Scullery Dishwasher Replacement</t>
  </si>
  <si>
    <t>25100-8-27</t>
  </si>
  <si>
    <t>SRCA NSERC DG 2026 - GILL 103764</t>
  </si>
  <si>
    <t>56600-1-117</t>
  </si>
  <si>
    <t>FMD RC - 27-003 B325 to B345 Ramp Construction</t>
  </si>
  <si>
    <t>56600-1-118</t>
  </si>
  <si>
    <t>FMD RC - 27-005 B355 to B356 Ramp Construction</t>
  </si>
  <si>
    <t>52901-3-1</t>
  </si>
  <si>
    <t>TAT Capital – RACM Relocation</t>
  </si>
  <si>
    <t>56600-1-119</t>
  </si>
  <si>
    <t>FMD RC - 27-008 B200/205 Boiler Replacement</t>
  </si>
  <si>
    <t>25025-1-134</t>
  </si>
  <si>
    <t>SRCA VIURAC RF - Wiebe 103832</t>
  </si>
  <si>
    <t>25025-5-65</t>
  </si>
  <si>
    <t>SRCA VIURAC SIG 26 Main - MacKenzie 103849</t>
  </si>
  <si>
    <t>11010-5-2</t>
  </si>
  <si>
    <t>PRES 2025/26 Restricted Funds – Organizational Consulting</t>
  </si>
  <si>
    <t>16100-1-2</t>
  </si>
  <si>
    <t>IT 2025/26 Restricted Funds – IT Plan</t>
  </si>
  <si>
    <t>16400-1-2</t>
  </si>
  <si>
    <t>Renamed</t>
  </si>
  <si>
    <t>16430-1-3</t>
  </si>
  <si>
    <t>FMD 2025/26 Restricted Funds – Facilities Repair and Maintenance</t>
  </si>
  <si>
    <t>25025-5-66</t>
  </si>
  <si>
    <t>SRCA VIURAC SIG 26 Supp - Humble - 103842</t>
  </si>
  <si>
    <t>56101-6-1</t>
  </si>
  <si>
    <t>Laptop Replacement</t>
  </si>
  <si>
    <t>56101-6-2</t>
  </si>
  <si>
    <t>Switches</t>
  </si>
  <si>
    <t>56101-6-3</t>
  </si>
  <si>
    <t>ERP Design and Scoping</t>
  </si>
  <si>
    <t>56101-6-4</t>
  </si>
  <si>
    <t>ERP Implementation Phase 1</t>
  </si>
  <si>
    <t>56101-6-5</t>
  </si>
  <si>
    <t>ERP Implementation Phase 2</t>
  </si>
  <si>
    <t>25025-1-135</t>
  </si>
  <si>
    <t>SRCA VIURAC RF - Hopwood 103857</t>
  </si>
  <si>
    <t>25025-1-136</t>
  </si>
  <si>
    <t>SRCA VIURAC RF - Swanson 103854</t>
  </si>
  <si>
    <t>11103-1-1</t>
  </si>
  <si>
    <t>HR Health and Safety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</si>
</sst>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mm/dd/yy;@"/>
    <numFmt numFmtId="165" formatCode="[$-409]d\-mmm\-yy;@"/>
    <numFmt numFmtId="166" formatCode="0.0000"/>
  </numFmts>
  <fonts count="26" x14ac:knownFonts="1">
    <font>
      <sz val="11"/>
      <color theme="1"/>
      <name val="Calibri"/>
      <family val="2"/>
      <scheme val="minor"/>
    </font>
    <font>
      <sz val="11"/>
      <color theme="1"/>
      <name val="Calibri"/>
      <family val="2"/>
      <scheme val="minor"/>
    </font>
    <font>
      <sz val="11"/>
      <color rgb="FF3F3F76"/>
      <name val="Calibri"/>
      <family val="2"/>
      <scheme val="minor"/>
    </font>
    <font>
      <b/>
      <sz val="11"/>
      <color theme="0"/>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11"/>
      <color rgb="FF0070C0"/>
      <name val="Calibri"/>
      <family val="2"/>
      <scheme val="minor"/>
    </font>
    <font>
      <b/>
      <sz val="11"/>
      <name val="Calibri"/>
      <family val="2"/>
      <scheme val="minor"/>
    </font>
    <font>
      <sz val="11"/>
      <name val="Calibri"/>
      <family val="2"/>
      <scheme val="minor"/>
    </font>
    <font>
      <sz val="10"/>
      <name val="Arial"/>
      <family val="2"/>
    </font>
    <font>
      <b/>
      <sz val="10"/>
      <name val="Arial"/>
      <family val="2"/>
    </font>
    <font>
      <b/>
      <sz val="12"/>
      <name val="Arial"/>
      <family val="2"/>
    </font>
    <font>
      <b/>
      <sz val="11"/>
      <color rgb="FFFF0000"/>
      <name val="Calibri"/>
      <family val="2"/>
      <scheme val="minor"/>
    </font>
    <font>
      <sz val="11"/>
      <color rgb="FFFF0000"/>
      <name val="Calibri"/>
      <family val="2"/>
      <scheme val="minor"/>
    </font>
    <font>
      <sz val="11"/>
      <color rgb="FF000000"/>
      <name val="Calibri"/>
      <family val="2"/>
      <scheme val="minor"/>
    </font>
    <font>
      <sz val="11"/>
      <color theme="0"/>
      <name val="Calibri"/>
      <family val="2"/>
      <scheme val="minor"/>
    </font>
    <font>
      <b/>
      <sz val="14"/>
      <color theme="1"/>
      <name val="Calibri"/>
      <family val="2"/>
      <scheme val="minor"/>
    </font>
    <font>
      <u/>
      <sz val="11"/>
      <color theme="1"/>
      <name val="Calibri"/>
      <family val="2"/>
      <scheme val="minor"/>
    </font>
    <font>
      <b/>
      <u/>
      <sz val="11"/>
      <color theme="1"/>
      <name val="Calibri"/>
      <family val="2"/>
      <scheme val="minor"/>
    </font>
    <font>
      <b/>
      <u/>
      <sz val="11"/>
      <name val="Calibri"/>
      <family val="2"/>
      <scheme val="minor"/>
    </font>
    <font>
      <sz val="11"/>
      <color rgb="FF000000"/>
      <name val="Calibri"/>
      <family val="2"/>
    </font>
    <font>
      <b/>
      <u/>
      <sz val="11"/>
      <color rgb="FFFF0000"/>
      <name val="Calibri"/>
      <family val="2"/>
      <scheme val="minor"/>
    </font>
    <font>
      <sz val="11"/>
      <color rgb="FF0070C0"/>
      <name val="Consolas"/>
      <family val="3"/>
    </font>
    <font>
      <i/>
      <sz val="11"/>
      <color theme="1" tint="0.249977111117893"/>
      <name val="Calibri"/>
      <family val="2"/>
      <scheme val="minor"/>
    </font>
    <font>
      <sz val="8"/>
      <name val="Calibri"/>
      <family val="2"/>
      <scheme val="minor"/>
    </font>
  </fonts>
  <fills count="15">
    <fill>
      <patternFill patternType="none"/>
    </fill>
    <fill>
      <patternFill patternType="gray125"/>
    </fill>
    <fill>
      <patternFill patternType="solid">
        <fgColor rgb="FFFFCC99"/>
      </patternFill>
    </fill>
    <fill>
      <patternFill patternType="solid">
        <fgColor rgb="FFFFFF99"/>
        <bgColor indexed="64"/>
      </patternFill>
    </fill>
    <fill>
      <patternFill patternType="solid">
        <fgColor theme="1"/>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C0C0C0"/>
        <bgColor indexed="64"/>
      </patternFill>
    </fill>
    <fill>
      <patternFill patternType="solid">
        <fgColor rgb="FFD3D3D3"/>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79998168889431442"/>
        <bgColor indexed="64"/>
      </patternFill>
    </fill>
  </fills>
  <borders count="48">
    <border>
      <left/>
      <right/>
      <top/>
      <bottom/>
      <diagonal/>
    </border>
    <border>
      <left style="thin">
        <color rgb="FF7F7F7F"/>
      </left>
      <right style="thin">
        <color rgb="FF7F7F7F"/>
      </right>
      <top style="thin">
        <color rgb="FF7F7F7F"/>
      </top>
      <bottom style="thin">
        <color rgb="FF7F7F7F"/>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thin">
        <color auto="1"/>
      </bottom>
      <diagonal/>
    </border>
    <border>
      <left style="medium">
        <color indexed="64"/>
      </left>
      <right style="thin">
        <color indexed="64"/>
      </right>
      <top style="medium">
        <color indexed="64"/>
      </top>
      <bottom style="medium">
        <color indexed="64"/>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top/>
      <bottom style="thin">
        <color rgb="FF000000"/>
      </bottom>
      <diagonal/>
    </border>
    <border>
      <left style="thin">
        <color rgb="FF000000"/>
      </left>
      <right/>
      <top/>
      <bottom style="thin">
        <color rgb="FF000000"/>
      </bottom>
      <diagonal/>
    </border>
    <border>
      <left style="medium">
        <color auto="1"/>
      </left>
      <right style="thin">
        <color auto="1"/>
      </right>
      <top/>
      <bottom style="medium">
        <color auto="1"/>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style="medium">
        <color auto="1"/>
      </right>
      <top/>
      <bottom style="medium">
        <color auto="1"/>
      </bottom>
      <diagonal/>
    </border>
    <border>
      <left style="thin">
        <color auto="1"/>
      </left>
      <right style="medium">
        <color auto="1"/>
      </right>
      <top/>
      <bottom/>
      <diagonal/>
    </border>
    <border>
      <left style="medium">
        <color auto="1"/>
      </left>
      <right style="thin">
        <color auto="1"/>
      </right>
      <top/>
      <bottom/>
      <diagonal/>
    </border>
    <border>
      <left/>
      <right/>
      <top style="thin">
        <color auto="1"/>
      </top>
      <bottom style="medium">
        <color auto="1"/>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s>
  <cellStyleXfs count="8">
    <xf numFmtId="0" fontId="0" fillId="0" borderId="0"/>
    <xf numFmtId="0" fontId="2" fillId="2" borderId="1" applyNumberFormat="0" applyAlignment="0" applyProtection="0"/>
    <xf numFmtId="0" fontId="6"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0" fillId="0" borderId="0"/>
    <xf numFmtId="0" fontId="1" fillId="0" borderId="0"/>
    <xf numFmtId="0" fontId="10" fillId="0" borderId="0"/>
  </cellStyleXfs>
  <cellXfs count="247">
    <xf numFmtId="0" fontId="0" fillId="0" borderId="0" xfId="0"/>
    <xf numFmtId="0" fontId="7" fillId="3" borderId="15" xfId="1" applyNumberFormat="1" applyFont="1" applyFill="1" applyBorder="1" applyAlignment="1" applyProtection="1">
      <alignment horizontal="center"/>
      <protection locked="0"/>
    </xf>
    <xf numFmtId="0" fontId="7" fillId="3" borderId="14" xfId="1" applyNumberFormat="1" applyFont="1" applyFill="1" applyBorder="1" applyAlignment="1" applyProtection="1">
      <alignment horizontal="center"/>
      <protection locked="0"/>
    </xf>
    <xf numFmtId="44" fontId="9" fillId="0" borderId="15" xfId="0" applyNumberFormat="1" applyFont="1" applyBorder="1"/>
    <xf numFmtId="44" fontId="7" fillId="3" borderId="15" xfId="1" applyNumberFormat="1" applyFont="1" applyFill="1" applyBorder="1" applyAlignment="1" applyProtection="1">
      <alignment horizontal="center"/>
      <protection locked="0"/>
    </xf>
    <xf numFmtId="44" fontId="9" fillId="0" borderId="14" xfId="0" applyNumberFormat="1" applyFont="1" applyBorder="1"/>
    <xf numFmtId="44" fontId="7" fillId="3" borderId="14" xfId="1" applyNumberFormat="1" applyFont="1" applyFill="1" applyBorder="1" applyAlignment="1" applyProtection="1">
      <alignment horizontal="center"/>
      <protection locked="0"/>
    </xf>
    <xf numFmtId="44" fontId="9" fillId="0" borderId="0" xfId="0" applyNumberFormat="1" applyFont="1"/>
    <xf numFmtId="0" fontId="4" fillId="0" borderId="0" xfId="0" applyFont="1"/>
    <xf numFmtId="0" fontId="11" fillId="0" borderId="0" xfId="5" applyFont="1"/>
    <xf numFmtId="0" fontId="12" fillId="0" borderId="0" xfId="5" applyFont="1" applyAlignment="1">
      <alignment horizontal="left"/>
    </xf>
    <xf numFmtId="0" fontId="10" fillId="0" borderId="0" xfId="5"/>
    <xf numFmtId="0" fontId="11" fillId="0" borderId="0" xfId="5" applyFont="1" applyAlignment="1">
      <alignment horizontal="left"/>
    </xf>
    <xf numFmtId="0" fontId="11" fillId="6" borderId="0" xfId="5" applyFont="1" applyFill="1"/>
    <xf numFmtId="0" fontId="11" fillId="6" borderId="0" xfId="5" applyFont="1" applyFill="1" applyAlignment="1">
      <alignment horizontal="center"/>
    </xf>
    <xf numFmtId="0" fontId="10" fillId="0" borderId="0" xfId="6" applyFont="1"/>
    <xf numFmtId="0" fontId="4" fillId="0" borderId="0" xfId="0" applyFont="1" applyAlignment="1">
      <alignment horizontal="left"/>
    </xf>
    <xf numFmtId="0" fontId="10" fillId="0" borderId="0" xfId="6" applyFont="1" applyAlignment="1">
      <alignment vertical="top" wrapText="1"/>
    </xf>
    <xf numFmtId="0" fontId="10" fillId="0" borderId="0" xfId="5" applyAlignment="1">
      <alignment horizontal="right"/>
    </xf>
    <xf numFmtId="14" fontId="10" fillId="0" borderId="0" xfId="5" applyNumberFormat="1" applyAlignment="1">
      <alignment horizontal="right"/>
    </xf>
    <xf numFmtId="49" fontId="10" fillId="0" borderId="0" xfId="5" applyNumberFormat="1" applyAlignment="1">
      <alignment horizontal="right"/>
    </xf>
    <xf numFmtId="164" fontId="0" fillId="0" borderId="0" xfId="0" applyNumberFormat="1"/>
    <xf numFmtId="0" fontId="0" fillId="0" borderId="0" xfId="0" applyAlignment="1">
      <alignment horizontal="left"/>
    </xf>
    <xf numFmtId="164" fontId="0" fillId="0" borderId="0" xfId="0" applyNumberFormat="1" applyAlignment="1">
      <alignment horizontal="center"/>
    </xf>
    <xf numFmtId="0" fontId="0" fillId="0" borderId="0" xfId="0" applyAlignment="1">
      <alignment horizontal="center"/>
    </xf>
    <xf numFmtId="0" fontId="10" fillId="0" borderId="0" xfId="0" applyFont="1" applyAlignment="1">
      <alignment horizontal="center"/>
    </xf>
    <xf numFmtId="0" fontId="10" fillId="0" borderId="0" xfId="0" applyFont="1" applyAlignment="1">
      <alignment horizontal="left"/>
    </xf>
    <xf numFmtId="0" fontId="4" fillId="6" borderId="0" xfId="0" applyFont="1" applyFill="1" applyAlignment="1">
      <alignment horizontal="left"/>
    </xf>
    <xf numFmtId="0" fontId="4" fillId="6" borderId="0" xfId="0" applyFont="1" applyFill="1" applyAlignment="1">
      <alignment horizontal="left" wrapText="1"/>
    </xf>
    <xf numFmtId="164" fontId="4" fillId="6" borderId="0" xfId="0" applyNumberFormat="1" applyFont="1" applyFill="1" applyAlignment="1">
      <alignment horizontal="center"/>
    </xf>
    <xf numFmtId="0" fontId="4" fillId="6" borderId="0" xfId="0" applyFont="1" applyFill="1" applyAlignment="1">
      <alignment horizontal="center"/>
    </xf>
    <xf numFmtId="0" fontId="11" fillId="6" borderId="0" xfId="0" applyFont="1" applyFill="1" applyAlignment="1">
      <alignment horizontal="center"/>
    </xf>
    <xf numFmtId="0" fontId="11" fillId="6" borderId="0" xfId="0" applyFont="1" applyFill="1" applyAlignment="1">
      <alignment horizontal="left"/>
    </xf>
    <xf numFmtId="0" fontId="11" fillId="7" borderId="0" xfId="0" applyFont="1" applyFill="1" applyAlignment="1">
      <alignment horizontal="left"/>
    </xf>
    <xf numFmtId="0" fontId="11" fillId="6" borderId="0" xfId="0" applyFont="1" applyFill="1" applyAlignment="1">
      <alignment horizontal="center" wrapText="1"/>
    </xf>
    <xf numFmtId="0" fontId="11" fillId="7" borderId="0" xfId="0" applyFont="1" applyFill="1" applyAlignment="1">
      <alignment horizontal="center" wrapText="1"/>
    </xf>
    <xf numFmtId="49" fontId="0" fillId="0" borderId="0" xfId="0" applyNumberFormat="1"/>
    <xf numFmtId="0" fontId="10" fillId="0" borderId="0" xfId="7" quotePrefix="1"/>
    <xf numFmtId="0" fontId="10" fillId="0" borderId="0" xfId="7"/>
    <xf numFmtId="0" fontId="4" fillId="8" borderId="22" xfId="0" applyFont="1" applyFill="1" applyBorder="1" applyAlignment="1">
      <alignment horizontal="center"/>
    </xf>
    <xf numFmtId="0" fontId="4" fillId="8" borderId="23" xfId="0" applyFont="1" applyFill="1" applyBorder="1" applyAlignment="1">
      <alignment horizontal="center"/>
    </xf>
    <xf numFmtId="14" fontId="0" fillId="0" borderId="0" xfId="0" applyNumberFormat="1"/>
    <xf numFmtId="0" fontId="0" fillId="0" borderId="24" xfId="0" applyBorder="1" applyAlignment="1">
      <alignment horizontal="right"/>
    </xf>
    <xf numFmtId="49" fontId="0" fillId="0" borderId="0" xfId="0" applyNumberFormat="1" applyAlignment="1">
      <alignment horizontal="left"/>
    </xf>
    <xf numFmtId="0" fontId="0" fillId="0" borderId="0" xfId="0" applyAlignment="1">
      <alignment horizontal="right"/>
    </xf>
    <xf numFmtId="14" fontId="0" fillId="9" borderId="25" xfId="0" applyNumberFormat="1" applyFill="1" applyBorder="1"/>
    <xf numFmtId="0" fontId="0" fillId="9" borderId="26" xfId="0" applyFill="1" applyBorder="1" applyAlignment="1">
      <alignment horizontal="right"/>
    </xf>
    <xf numFmtId="49" fontId="0" fillId="9" borderId="25" xfId="0" applyNumberFormat="1" applyFill="1" applyBorder="1" applyAlignment="1">
      <alignment horizontal="left"/>
    </xf>
    <xf numFmtId="0" fontId="0" fillId="9" borderId="25" xfId="0" applyFill="1" applyBorder="1" applyAlignment="1">
      <alignment horizontal="right"/>
    </xf>
    <xf numFmtId="0" fontId="4" fillId="10" borderId="16" xfId="0" applyFont="1" applyFill="1" applyBorder="1" applyAlignment="1">
      <alignment horizontal="center"/>
    </xf>
    <xf numFmtId="44" fontId="4" fillId="10" borderId="13" xfId="0" applyNumberFormat="1" applyFont="1" applyFill="1" applyBorder="1" applyAlignment="1">
      <alignment horizontal="center"/>
    </xf>
    <xf numFmtId="0" fontId="4" fillId="10" borderId="19" xfId="0" applyFont="1" applyFill="1" applyBorder="1" applyAlignment="1">
      <alignment horizontal="center"/>
    </xf>
    <xf numFmtId="44" fontId="4" fillId="10" borderId="14" xfId="0" applyNumberFormat="1" applyFont="1" applyFill="1" applyBorder="1" applyAlignment="1">
      <alignment horizontal="center"/>
    </xf>
    <xf numFmtId="0" fontId="9" fillId="10" borderId="18" xfId="0" applyFont="1" applyFill="1" applyBorder="1" applyAlignment="1">
      <alignment horizontal="center"/>
    </xf>
    <xf numFmtId="0" fontId="9" fillId="10" borderId="19" xfId="0" applyFont="1" applyFill="1" applyBorder="1" applyAlignment="1">
      <alignment horizontal="center"/>
    </xf>
    <xf numFmtId="0" fontId="7" fillId="10" borderId="0" xfId="0" applyFont="1" applyFill="1" applyAlignment="1">
      <alignment horizontal="center"/>
    </xf>
    <xf numFmtId="44" fontId="8" fillId="10" borderId="27" xfId="0" applyNumberFormat="1" applyFont="1" applyFill="1" applyBorder="1"/>
    <xf numFmtId="0" fontId="15" fillId="0" borderId="0" xfId="0" applyFont="1"/>
    <xf numFmtId="166" fontId="0" fillId="0" borderId="0" xfId="0" applyNumberFormat="1"/>
    <xf numFmtId="165" fontId="0" fillId="0" borderId="0" xfId="0" applyNumberFormat="1"/>
    <xf numFmtId="49" fontId="4" fillId="8" borderId="22" xfId="0" applyNumberFormat="1" applyFont="1" applyFill="1" applyBorder="1" applyAlignment="1">
      <alignment horizontal="center"/>
    </xf>
    <xf numFmtId="166" fontId="4" fillId="8" borderId="22" xfId="0" applyNumberFormat="1" applyFont="1" applyFill="1" applyBorder="1" applyAlignment="1">
      <alignment horizontal="center"/>
    </xf>
    <xf numFmtId="165" fontId="4" fillId="8" borderId="22" xfId="0" applyNumberFormat="1" applyFont="1" applyFill="1" applyBorder="1" applyAlignment="1">
      <alignment horizontal="center"/>
    </xf>
    <xf numFmtId="166" fontId="0" fillId="0" borderId="0" xfId="0" applyNumberFormat="1" applyAlignment="1">
      <alignment horizontal="right"/>
    </xf>
    <xf numFmtId="165" fontId="0" fillId="0" borderId="0" xfId="0" applyNumberFormat="1" applyAlignment="1">
      <alignment horizontal="left"/>
    </xf>
    <xf numFmtId="165" fontId="0" fillId="0" borderId="0" xfId="0" applyNumberFormat="1" applyAlignment="1">
      <alignment horizontal="right"/>
    </xf>
    <xf numFmtId="49" fontId="0" fillId="9" borderId="25" xfId="0" applyNumberFormat="1" applyFill="1" applyBorder="1"/>
    <xf numFmtId="166" fontId="0" fillId="9" borderId="25" xfId="0" applyNumberFormat="1" applyFill="1" applyBorder="1" applyAlignment="1">
      <alignment horizontal="right"/>
    </xf>
    <xf numFmtId="165" fontId="0" fillId="9" borderId="25" xfId="0" applyNumberFormat="1" applyFill="1" applyBorder="1" applyAlignment="1">
      <alignment horizontal="left"/>
    </xf>
    <xf numFmtId="165" fontId="0" fillId="9" borderId="25" xfId="0" applyNumberFormat="1" applyFill="1" applyBorder="1" applyAlignment="1">
      <alignment horizontal="right"/>
    </xf>
    <xf numFmtId="44" fontId="8" fillId="10" borderId="13" xfId="0" applyNumberFormat="1" applyFont="1" applyFill="1" applyBorder="1" applyAlignment="1">
      <alignment horizontal="center"/>
    </xf>
    <xf numFmtId="44" fontId="4" fillId="10" borderId="28" xfId="0" applyNumberFormat="1" applyFont="1" applyFill="1" applyBorder="1" applyAlignment="1">
      <alignment horizontal="center"/>
    </xf>
    <xf numFmtId="44" fontId="4" fillId="10" borderId="0" xfId="0" applyNumberFormat="1" applyFont="1" applyFill="1" applyAlignment="1">
      <alignment horizontal="center"/>
    </xf>
    <xf numFmtId="0" fontId="4" fillId="10" borderId="29" xfId="0" applyFont="1" applyFill="1" applyBorder="1" applyAlignment="1">
      <alignment horizontal="center"/>
    </xf>
    <xf numFmtId="44" fontId="8" fillId="10" borderId="14" xfId="0" applyNumberFormat="1" applyFont="1" applyFill="1" applyBorder="1" applyAlignment="1">
      <alignment horizontal="center"/>
    </xf>
    <xf numFmtId="0" fontId="4" fillId="10" borderId="14" xfId="0" applyFont="1" applyFill="1" applyBorder="1" applyAlignment="1">
      <alignment horizontal="center"/>
    </xf>
    <xf numFmtId="0" fontId="4" fillId="10" borderId="27" xfId="0" applyFont="1" applyFill="1" applyBorder="1" applyAlignment="1">
      <alignment horizontal="center"/>
    </xf>
    <xf numFmtId="0" fontId="4" fillId="10" borderId="30" xfId="0" applyFont="1" applyFill="1" applyBorder="1" applyAlignment="1">
      <alignment horizontal="center"/>
    </xf>
    <xf numFmtId="44" fontId="9" fillId="10" borderId="15" xfId="0" applyNumberFormat="1" applyFont="1" applyFill="1" applyBorder="1"/>
    <xf numFmtId="44" fontId="9" fillId="10" borderId="14" xfId="0" applyNumberFormat="1" applyFont="1" applyFill="1" applyBorder="1"/>
    <xf numFmtId="44" fontId="8" fillId="10" borderId="30" xfId="0" applyNumberFormat="1" applyFont="1" applyFill="1" applyBorder="1"/>
    <xf numFmtId="44" fontId="14" fillId="10" borderId="0" xfId="0" applyNumberFormat="1" applyFont="1" applyFill="1"/>
    <xf numFmtId="0" fontId="3" fillId="4" borderId="0" xfId="0" applyFont="1" applyFill="1"/>
    <xf numFmtId="44" fontId="16" fillId="4" borderId="0" xfId="0" applyNumberFormat="1" applyFont="1" applyFill="1"/>
    <xf numFmtId="0" fontId="16" fillId="4" borderId="0" xfId="0" applyFont="1" applyFill="1"/>
    <xf numFmtId="0" fontId="8" fillId="10" borderId="0" xfId="0" applyFont="1" applyFill="1"/>
    <xf numFmtId="44" fontId="8" fillId="10" borderId="0" xfId="0" applyNumberFormat="1" applyFont="1" applyFill="1" applyAlignment="1">
      <alignment horizontal="center"/>
    </xf>
    <xf numFmtId="0" fontId="9" fillId="10" borderId="0" xfId="0" applyFont="1" applyFill="1"/>
    <xf numFmtId="44" fontId="0" fillId="10" borderId="0" xfId="0" applyNumberFormat="1" applyFill="1" applyAlignment="1">
      <alignment horizontal="center"/>
    </xf>
    <xf numFmtId="44" fontId="9" fillId="10" borderId="0" xfId="0" applyNumberFormat="1" applyFont="1" applyFill="1"/>
    <xf numFmtId="44" fontId="0" fillId="10" borderId="33" xfId="0" applyNumberFormat="1" applyFill="1" applyBorder="1" applyAlignment="1">
      <alignment horizontal="center"/>
    </xf>
    <xf numFmtId="0" fontId="4" fillId="10" borderId="0" xfId="0" applyFont="1" applyFill="1"/>
    <xf numFmtId="15" fontId="7" fillId="3" borderId="34" xfId="0" applyNumberFormat="1" applyFont="1" applyFill="1" applyBorder="1" applyAlignment="1" applyProtection="1">
      <alignment horizontal="center"/>
      <protection locked="0"/>
    </xf>
    <xf numFmtId="0" fontId="8" fillId="0" borderId="0" xfId="0" applyFont="1" applyAlignment="1">
      <alignment horizontal="center"/>
    </xf>
    <xf numFmtId="0" fontId="0" fillId="4" borderId="0" xfId="0" applyFill="1" applyAlignment="1">
      <alignment horizontal="left"/>
    </xf>
    <xf numFmtId="0" fontId="0" fillId="10" borderId="30" xfId="0" applyFill="1" applyBorder="1" applyAlignment="1">
      <alignment horizontal="center"/>
    </xf>
    <xf numFmtId="0" fontId="0" fillId="10" borderId="0" xfId="0" applyFill="1" applyAlignment="1">
      <alignment horizontal="center"/>
    </xf>
    <xf numFmtId="0" fontId="0" fillId="10" borderId="14" xfId="0" applyFill="1" applyBorder="1" applyAlignment="1">
      <alignment horizontal="center"/>
    </xf>
    <xf numFmtId="44" fontId="0" fillId="10" borderId="15" xfId="0" applyNumberFormat="1" applyFill="1" applyBorder="1"/>
    <xf numFmtId="44" fontId="0" fillId="10" borderId="31" xfId="0" applyNumberFormat="1" applyFill="1" applyBorder="1"/>
    <xf numFmtId="44" fontId="0" fillId="10" borderId="0" xfId="0" applyNumberFormat="1" applyFill="1"/>
    <xf numFmtId="0" fontId="0" fillId="10" borderId="32" xfId="0" applyFill="1" applyBorder="1"/>
    <xf numFmtId="43" fontId="0" fillId="10" borderId="15" xfId="3" applyFont="1" applyFill="1" applyBorder="1" applyProtection="1"/>
    <xf numFmtId="44" fontId="0" fillId="10" borderId="14" xfId="0" applyNumberFormat="1" applyFill="1" applyBorder="1"/>
    <xf numFmtId="44" fontId="0" fillId="10" borderId="30" xfId="0" applyNumberFormat="1" applyFill="1" applyBorder="1"/>
    <xf numFmtId="0" fontId="0" fillId="10" borderId="27" xfId="0" applyFill="1" applyBorder="1"/>
    <xf numFmtId="43" fontId="0" fillId="10" borderId="14" xfId="3" applyFont="1" applyFill="1" applyBorder="1" applyProtection="1"/>
    <xf numFmtId="0" fontId="0" fillId="10" borderId="0" xfId="0" applyFill="1"/>
    <xf numFmtId="44" fontId="8" fillId="10" borderId="29" xfId="0" applyNumberFormat="1" applyFont="1" applyFill="1" applyBorder="1" applyAlignment="1">
      <alignment horizontal="center"/>
    </xf>
    <xf numFmtId="44" fontId="8" fillId="12" borderId="13" xfId="0" applyNumberFormat="1" applyFont="1" applyFill="1" applyBorder="1" applyAlignment="1">
      <alignment horizontal="center"/>
    </xf>
    <xf numFmtId="44" fontId="8" fillId="10" borderId="28" xfId="0" applyNumberFormat="1" applyFont="1" applyFill="1" applyBorder="1" applyAlignment="1">
      <alignment horizontal="center"/>
    </xf>
    <xf numFmtId="44" fontId="8" fillId="10" borderId="27" xfId="0" applyNumberFormat="1" applyFont="1" applyFill="1" applyBorder="1" applyAlignment="1">
      <alignment horizontal="center"/>
    </xf>
    <xf numFmtId="44" fontId="8" fillId="12" borderId="14" xfId="0" applyNumberFormat="1" applyFont="1" applyFill="1" applyBorder="1" applyAlignment="1">
      <alignment horizontal="center"/>
    </xf>
    <xf numFmtId="44" fontId="8" fillId="10" borderId="30" xfId="0" applyNumberFormat="1" applyFont="1" applyFill="1" applyBorder="1" applyAlignment="1">
      <alignment horizontal="center"/>
    </xf>
    <xf numFmtId="44" fontId="9" fillId="10" borderId="32" xfId="0" applyNumberFormat="1" applyFont="1" applyFill="1" applyBorder="1"/>
    <xf numFmtId="44" fontId="9" fillId="10" borderId="31" xfId="0" applyNumberFormat="1" applyFont="1" applyFill="1" applyBorder="1"/>
    <xf numFmtId="44" fontId="9" fillId="10" borderId="27" xfId="0" applyNumberFormat="1" applyFont="1" applyFill="1" applyBorder="1"/>
    <xf numFmtId="44" fontId="8" fillId="10" borderId="21" xfId="0" applyNumberFormat="1" applyFont="1" applyFill="1" applyBorder="1"/>
    <xf numFmtId="44" fontId="8" fillId="10" borderId="35" xfId="0" applyNumberFormat="1" applyFont="1" applyFill="1" applyBorder="1"/>
    <xf numFmtId="44" fontId="8" fillId="10" borderId="36" xfId="0" applyNumberFormat="1" applyFont="1" applyFill="1" applyBorder="1"/>
    <xf numFmtId="0" fontId="4" fillId="8" borderId="22" xfId="0" applyFont="1" applyFill="1" applyBorder="1" applyAlignment="1">
      <alignment horizontal="left"/>
    </xf>
    <xf numFmtId="0" fontId="0" fillId="9" borderId="25" xfId="0" applyFill="1" applyBorder="1" applyAlignment="1">
      <alignment horizontal="left"/>
    </xf>
    <xf numFmtId="0" fontId="0" fillId="0" borderId="0" xfId="3" applyNumberFormat="1" applyFont="1"/>
    <xf numFmtId="0" fontId="0" fillId="0" borderId="0" xfId="3" applyNumberFormat="1" applyFont="1" applyAlignment="1">
      <alignment horizontal="center"/>
    </xf>
    <xf numFmtId="0" fontId="4" fillId="7" borderId="0" xfId="3" applyNumberFormat="1" applyFont="1" applyFill="1" applyAlignment="1">
      <alignment horizontal="center"/>
    </xf>
    <xf numFmtId="0" fontId="14" fillId="0" borderId="0" xfId="0" applyFont="1"/>
    <xf numFmtId="0" fontId="9" fillId="0" borderId="0" xfId="0" applyFont="1"/>
    <xf numFmtId="0" fontId="18" fillId="0" borderId="0" xfId="0" applyFont="1" applyAlignment="1">
      <alignment horizontal="left"/>
    </xf>
    <xf numFmtId="0" fontId="18" fillId="0" borderId="0" xfId="0" applyFont="1"/>
    <xf numFmtId="0" fontId="0" fillId="10" borderId="0" xfId="0" applyFill="1" applyAlignment="1">
      <alignment horizontal="left"/>
    </xf>
    <xf numFmtId="0" fontId="19" fillId="0" borderId="0" xfId="0" applyFont="1"/>
    <xf numFmtId="0" fontId="20" fillId="0" borderId="0" xfId="0" applyFont="1"/>
    <xf numFmtId="0" fontId="4" fillId="0" borderId="0" xfId="0" applyFont="1" applyAlignment="1">
      <alignment horizontal="right"/>
    </xf>
    <xf numFmtId="0" fontId="0" fillId="4" borderId="0" xfId="0" applyFill="1"/>
    <xf numFmtId="0" fontId="0" fillId="13" borderId="0" xfId="0" applyFill="1"/>
    <xf numFmtId="0" fontId="5" fillId="0" borderId="0" xfId="0" applyFont="1" applyAlignment="1">
      <alignment horizontal="right"/>
    </xf>
    <xf numFmtId="0" fontId="17" fillId="0" borderId="0" xfId="0" applyFont="1"/>
    <xf numFmtId="0" fontId="3" fillId="10" borderId="0" xfId="0" applyFont="1" applyFill="1"/>
    <xf numFmtId="0" fontId="0" fillId="5" borderId="2" xfId="0" applyFill="1" applyBorder="1" applyAlignment="1">
      <alignment wrapText="1"/>
    </xf>
    <xf numFmtId="0" fontId="4" fillId="5" borderId="2" xfId="0" applyFont="1" applyFill="1" applyBorder="1"/>
    <xf numFmtId="0" fontId="4" fillId="5" borderId="3" xfId="0" applyFont="1" applyFill="1" applyBorder="1"/>
    <xf numFmtId="0" fontId="0" fillId="5" borderId="9" xfId="0" applyFill="1" applyBorder="1"/>
    <xf numFmtId="0" fontId="0" fillId="5" borderId="4" xfId="0" applyFill="1" applyBorder="1"/>
    <xf numFmtId="0" fontId="4" fillId="5" borderId="4" xfId="0" applyFont="1" applyFill="1" applyBorder="1"/>
    <xf numFmtId="0" fontId="8" fillId="0" borderId="15" xfId="1" applyNumberFormat="1" applyFont="1" applyFill="1" applyBorder="1" applyAlignment="1" applyProtection="1">
      <alignment horizontal="center"/>
    </xf>
    <xf numFmtId="44" fontId="7" fillId="0" borderId="0" xfId="1" applyNumberFormat="1" applyFont="1" applyFill="1" applyBorder="1" applyAlignment="1" applyProtection="1">
      <alignment horizontal="center"/>
    </xf>
    <xf numFmtId="0" fontId="8" fillId="0" borderId="14" xfId="1" applyNumberFormat="1" applyFont="1" applyFill="1" applyBorder="1" applyAlignment="1" applyProtection="1">
      <alignment horizontal="center"/>
    </xf>
    <xf numFmtId="0" fontId="7" fillId="0" borderId="0" xfId="1" applyNumberFormat="1" applyFont="1" applyFill="1" applyBorder="1" applyAlignment="1" applyProtection="1">
      <alignment horizontal="center"/>
    </xf>
    <xf numFmtId="44" fontId="8" fillId="5" borderId="21" xfId="1" applyNumberFormat="1" applyFont="1" applyFill="1" applyBorder="1" applyAlignment="1" applyProtection="1">
      <alignment horizontal="center"/>
    </xf>
    <xf numFmtId="44" fontId="8" fillId="5" borderId="5" xfId="1" applyNumberFormat="1" applyFont="1" applyFill="1" applyBorder="1" applyAlignment="1" applyProtection="1">
      <alignment horizontal="center"/>
    </xf>
    <xf numFmtId="0" fontId="7" fillId="0" borderId="0" xfId="0" applyFont="1"/>
    <xf numFmtId="16" fontId="7" fillId="0" borderId="0" xfId="0" applyNumberFormat="1" applyFont="1"/>
    <xf numFmtId="0" fontId="7" fillId="3" borderId="0" xfId="0" applyFont="1" applyFill="1" applyAlignment="1" applyProtection="1">
      <alignment horizontal="center"/>
      <protection locked="0"/>
    </xf>
    <xf numFmtId="165" fontId="7" fillId="3" borderId="20" xfId="0" applyNumberFormat="1" applyFont="1" applyFill="1" applyBorder="1" applyProtection="1">
      <protection locked="0"/>
    </xf>
    <xf numFmtId="0" fontId="3" fillId="0" borderId="0" xfId="0" applyFont="1"/>
    <xf numFmtId="0" fontId="6" fillId="0" borderId="0" xfId="2" applyProtection="1"/>
    <xf numFmtId="0" fontId="7" fillId="3" borderId="15" xfId="1" applyFont="1" applyFill="1" applyBorder="1" applyAlignment="1" applyProtection="1">
      <alignment horizontal="center"/>
      <protection locked="0"/>
    </xf>
    <xf numFmtId="0" fontId="7" fillId="3" borderId="14" xfId="1" applyFont="1" applyFill="1" applyBorder="1" applyAlignment="1" applyProtection="1">
      <alignment horizontal="center"/>
      <protection locked="0"/>
    </xf>
    <xf numFmtId="0" fontId="14" fillId="10" borderId="0" xfId="0" applyFont="1" applyFill="1"/>
    <xf numFmtId="0" fontId="7" fillId="3" borderId="0" xfId="0" applyFont="1" applyFill="1"/>
    <xf numFmtId="16" fontId="0" fillId="10" borderId="0" xfId="0" applyNumberFormat="1" applyFill="1"/>
    <xf numFmtId="0" fontId="22" fillId="0" borderId="0" xfId="0" applyFont="1"/>
    <xf numFmtId="0" fontId="14" fillId="0" borderId="0" xfId="0" applyFont="1" applyAlignment="1">
      <alignment horizontal="right"/>
    </xf>
    <xf numFmtId="0" fontId="3" fillId="13" borderId="0" xfId="0" applyFont="1" applyFill="1"/>
    <xf numFmtId="0" fontId="0" fillId="13" borderId="37" xfId="0" applyFill="1" applyBorder="1"/>
    <xf numFmtId="0" fontId="0" fillId="13" borderId="37" xfId="0" applyFill="1" applyBorder="1" applyProtection="1">
      <protection locked="0"/>
    </xf>
    <xf numFmtId="49" fontId="8" fillId="6" borderId="0" xfId="0" applyNumberFormat="1" applyFont="1" applyFill="1" applyAlignment="1">
      <alignment horizontal="center"/>
    </xf>
    <xf numFmtId="49" fontId="4" fillId="6" borderId="0" xfId="0" applyNumberFormat="1" applyFont="1" applyFill="1" applyAlignment="1">
      <alignment horizontal="center"/>
    </xf>
    <xf numFmtId="49" fontId="8" fillId="6" borderId="0" xfId="0" applyNumberFormat="1" applyFont="1" applyFill="1" applyAlignment="1">
      <alignment horizontal="center" wrapText="1"/>
    </xf>
    <xf numFmtId="49" fontId="8" fillId="6" borderId="0" xfId="4" applyNumberFormat="1" applyFont="1" applyFill="1" applyBorder="1" applyAlignment="1">
      <alignment horizontal="center" wrapText="1"/>
    </xf>
    <xf numFmtId="49" fontId="4" fillId="0" borderId="0" xfId="0" applyNumberFormat="1" applyFont="1" applyAlignment="1">
      <alignment horizontal="center"/>
    </xf>
    <xf numFmtId="49" fontId="4" fillId="6" borderId="0" xfId="0" applyNumberFormat="1" applyFont="1" applyFill="1" applyAlignment="1">
      <alignment horizontal="center" wrapText="1"/>
    </xf>
    <xf numFmtId="49" fontId="13" fillId="6" borderId="0" xfId="4" applyNumberFormat="1" applyFont="1" applyFill="1" applyBorder="1" applyAlignment="1">
      <alignment horizontal="center" wrapText="1"/>
    </xf>
    <xf numFmtId="49" fontId="0" fillId="5" borderId="0" xfId="0" applyNumberFormat="1" applyFill="1"/>
    <xf numFmtId="49" fontId="0" fillId="5" borderId="0" xfId="4" applyNumberFormat="1" applyFont="1" applyFill="1" applyBorder="1"/>
    <xf numFmtId="49" fontId="0" fillId="0" borderId="0" xfId="4" applyNumberFormat="1" applyFont="1" applyBorder="1"/>
    <xf numFmtId="0" fontId="1" fillId="10" borderId="0" xfId="0" applyFont="1" applyFill="1"/>
    <xf numFmtId="0" fontId="0" fillId="10" borderId="15" xfId="0" applyFill="1" applyBorder="1" applyAlignment="1">
      <alignment horizontal="left"/>
    </xf>
    <xf numFmtId="0" fontId="0" fillId="10" borderId="14" xfId="0" applyFill="1" applyBorder="1" applyAlignment="1">
      <alignment horizontal="left"/>
    </xf>
    <xf numFmtId="43" fontId="0" fillId="0" borderId="0" xfId="3" applyFont="1"/>
    <xf numFmtId="43" fontId="0" fillId="0" borderId="0" xfId="3" applyFont="1" applyAlignment="1">
      <alignment horizontal="center"/>
    </xf>
    <xf numFmtId="43" fontId="4" fillId="6" borderId="0" xfId="3" applyFont="1" applyFill="1" applyAlignment="1">
      <alignment horizontal="center" wrapText="1"/>
    </xf>
    <xf numFmtId="43" fontId="4" fillId="6" borderId="0" xfId="3" applyFont="1" applyFill="1" applyAlignment="1">
      <alignment horizontal="center"/>
    </xf>
    <xf numFmtId="0" fontId="4" fillId="10" borderId="0" xfId="0" applyFont="1" applyFill="1" applyAlignment="1">
      <alignment horizontal="left" wrapText="1"/>
    </xf>
    <xf numFmtId="165" fontId="7" fillId="0" borderId="0" xfId="0" applyNumberFormat="1" applyFont="1"/>
    <xf numFmtId="0" fontId="7" fillId="3" borderId="20" xfId="0" applyFont="1" applyFill="1" applyBorder="1" applyAlignment="1" applyProtection="1">
      <alignment horizontal="center"/>
      <protection locked="0"/>
    </xf>
    <xf numFmtId="49" fontId="8" fillId="10" borderId="0" xfId="0" applyNumberFormat="1" applyFont="1" applyFill="1" applyAlignment="1">
      <alignment horizontal="center"/>
    </xf>
    <xf numFmtId="49" fontId="8" fillId="10" borderId="0" xfId="0" applyNumberFormat="1" applyFont="1" applyFill="1" applyAlignment="1">
      <alignment horizontal="center" wrapText="1"/>
    </xf>
    <xf numFmtId="0" fontId="0" fillId="11" borderId="0" xfId="0" applyFill="1" applyAlignment="1" applyProtection="1">
      <alignment horizontal="center"/>
      <protection locked="0"/>
    </xf>
    <xf numFmtId="0" fontId="0" fillId="5" borderId="0" xfId="0" applyFill="1"/>
    <xf numFmtId="0" fontId="5" fillId="0" borderId="0" xfId="0" applyFont="1"/>
    <xf numFmtId="0" fontId="4" fillId="5" borderId="38" xfId="0" applyFont="1" applyFill="1" applyBorder="1"/>
    <xf numFmtId="0" fontId="0" fillId="5" borderId="34" xfId="0" applyFill="1" applyBorder="1"/>
    <xf numFmtId="0" fontId="24" fillId="5" borderId="34" xfId="0" applyFont="1" applyFill="1" applyBorder="1"/>
    <xf numFmtId="0" fontId="0" fillId="5" borderId="39" xfId="0" applyFill="1" applyBorder="1"/>
    <xf numFmtId="44" fontId="7" fillId="3" borderId="47" xfId="1" applyNumberFormat="1" applyFont="1" applyFill="1" applyBorder="1" applyAlignment="1" applyProtection="1">
      <alignment horizontal="center"/>
      <protection locked="0"/>
    </xf>
    <xf numFmtId="0" fontId="4" fillId="0" borderId="13" xfId="0" applyFont="1" applyBorder="1" applyAlignment="1">
      <alignment horizontal="center"/>
    </xf>
    <xf numFmtId="0" fontId="8" fillId="0" borderId="13" xfId="0" applyFont="1" applyBorder="1" applyAlignment="1">
      <alignment horizontal="center"/>
    </xf>
    <xf numFmtId="0" fontId="0" fillId="0" borderId="14" xfId="0" applyBorder="1" applyAlignment="1">
      <alignment horizontal="center"/>
    </xf>
    <xf numFmtId="0" fontId="4" fillId="0" borderId="14" xfId="0" applyFont="1" applyBorder="1" applyAlignment="1">
      <alignment horizontal="center"/>
    </xf>
    <xf numFmtId="0" fontId="8" fillId="0" borderId="14" xfId="0" applyFont="1" applyBorder="1" applyAlignment="1">
      <alignment horizontal="center"/>
    </xf>
    <xf numFmtId="0" fontId="4" fillId="5" borderId="2" xfId="0" applyFont="1" applyFill="1" applyBorder="1" applyAlignment="1">
      <alignment vertical="top" wrapText="1"/>
    </xf>
    <xf numFmtId="0" fontId="0" fillId="5" borderId="0" xfId="4" applyNumberFormat="1" applyFont="1" applyFill="1" applyBorder="1"/>
    <xf numFmtId="0" fontId="0" fillId="0" borderId="0" xfId="3" applyNumberFormat="1" applyFont="1" applyAlignment="1">
      <alignment horizontal="left"/>
    </xf>
    <xf numFmtId="0" fontId="7" fillId="3" borderId="5" xfId="0" applyFont="1" applyFill="1" applyBorder="1" applyAlignment="1" applyProtection="1">
      <alignment horizontal="center" vertical="center"/>
      <protection locked="0"/>
    </xf>
    <xf numFmtId="0" fontId="0" fillId="5" borderId="0" xfId="0" quotePrefix="1" applyFill="1"/>
    <xf numFmtId="0" fontId="0" fillId="14" borderId="37" xfId="0" applyFill="1" applyBorder="1"/>
    <xf numFmtId="15" fontId="0" fillId="14" borderId="37" xfId="0" applyNumberFormat="1" applyFill="1" applyBorder="1"/>
    <xf numFmtId="0" fontId="7" fillId="3" borderId="40" xfId="0" applyFont="1" applyFill="1" applyBorder="1" applyAlignment="1" applyProtection="1">
      <alignment horizontal="left" vertical="top" wrapText="1"/>
      <protection locked="0"/>
    </xf>
    <xf numFmtId="0" fontId="7" fillId="3" borderId="41" xfId="0" applyFont="1" applyFill="1" applyBorder="1" applyAlignment="1" applyProtection="1">
      <alignment horizontal="left" vertical="top" wrapText="1"/>
      <protection locked="0"/>
    </xf>
    <xf numFmtId="0" fontId="7" fillId="3" borderId="42" xfId="0" applyFont="1" applyFill="1" applyBorder="1" applyAlignment="1" applyProtection="1">
      <alignment horizontal="left" vertical="top" wrapText="1"/>
      <protection locked="0"/>
    </xf>
    <xf numFmtId="0" fontId="7" fillId="3" borderId="43" xfId="0" applyFont="1" applyFill="1" applyBorder="1" applyAlignment="1" applyProtection="1">
      <alignment horizontal="left" vertical="top" wrapText="1"/>
      <protection locked="0"/>
    </xf>
    <xf numFmtId="0" fontId="7" fillId="3" borderId="0" xfId="0" applyFont="1" applyFill="1" applyAlignment="1" applyProtection="1">
      <alignment horizontal="left" vertical="top" wrapText="1"/>
      <protection locked="0"/>
    </xf>
    <xf numFmtId="0" fontId="7" fillId="3" borderId="44" xfId="0" applyFont="1" applyFill="1" applyBorder="1" applyAlignment="1" applyProtection="1">
      <alignment horizontal="left" vertical="top" wrapText="1"/>
      <protection locked="0"/>
    </xf>
    <xf numFmtId="0" fontId="7" fillId="3" borderId="45" xfId="0" applyFont="1" applyFill="1" applyBorder="1" applyAlignment="1" applyProtection="1">
      <alignment horizontal="left" vertical="top" wrapText="1"/>
      <protection locked="0"/>
    </xf>
    <xf numFmtId="0" fontId="7" fillId="3" borderId="20" xfId="0" applyFont="1" applyFill="1" applyBorder="1" applyAlignment="1" applyProtection="1">
      <alignment horizontal="left" vertical="top" wrapText="1"/>
      <protection locked="0"/>
    </xf>
    <xf numFmtId="0" fontId="7" fillId="3" borderId="46" xfId="0" applyFont="1" applyFill="1" applyBorder="1" applyAlignment="1" applyProtection="1">
      <alignment horizontal="left" vertical="top" wrapText="1"/>
      <protection locked="0"/>
    </xf>
    <xf numFmtId="0" fontId="4" fillId="13" borderId="38" xfId="0" applyFont="1" applyFill="1" applyBorder="1" applyAlignment="1">
      <alignment horizontal="center"/>
    </xf>
    <xf numFmtId="0" fontId="4" fillId="13" borderId="34" xfId="0" applyFont="1" applyFill="1" applyBorder="1" applyAlignment="1">
      <alignment horizontal="center"/>
    </xf>
    <xf numFmtId="0" fontId="4" fillId="13" borderId="39" xfId="0" applyFont="1" applyFill="1" applyBorder="1" applyAlignment="1">
      <alignment horizontal="center"/>
    </xf>
    <xf numFmtId="0" fontId="7" fillId="3" borderId="20" xfId="0" applyFont="1" applyFill="1" applyBorder="1" applyAlignment="1" applyProtection="1">
      <alignment horizontal="center"/>
      <protection locked="0"/>
    </xf>
    <xf numFmtId="0" fontId="4" fillId="10" borderId="21" xfId="0" applyFont="1" applyFill="1" applyBorder="1" applyAlignment="1">
      <alignment horizontal="center"/>
    </xf>
    <xf numFmtId="0" fontId="4" fillId="10" borderId="35" xfId="0" applyFont="1" applyFill="1" applyBorder="1" applyAlignment="1">
      <alignment horizontal="center"/>
    </xf>
    <xf numFmtId="0" fontId="4" fillId="10" borderId="36" xfId="0" applyFont="1" applyFill="1" applyBorder="1" applyAlignment="1">
      <alignment horizontal="center"/>
    </xf>
    <xf numFmtId="44" fontId="8" fillId="10" borderId="10" xfId="0" applyNumberFormat="1" applyFont="1" applyFill="1" applyBorder="1" applyAlignment="1">
      <alignment horizontal="center"/>
    </xf>
    <xf numFmtId="44" fontId="8" fillId="10" borderId="11" xfId="0" applyNumberFormat="1" applyFont="1" applyFill="1" applyBorder="1" applyAlignment="1">
      <alignment horizontal="center"/>
    </xf>
    <xf numFmtId="44" fontId="8" fillId="10" borderId="5" xfId="0" applyNumberFormat="1" applyFont="1" applyFill="1" applyBorder="1" applyAlignment="1">
      <alignment horizontal="center"/>
    </xf>
    <xf numFmtId="0" fontId="23" fillId="3" borderId="16" xfId="0" applyFont="1" applyFill="1" applyBorder="1" applyAlignment="1" applyProtection="1">
      <alignment horizontal="left" vertical="top" wrapText="1"/>
      <protection locked="0"/>
    </xf>
    <xf numFmtId="0" fontId="23" fillId="3" borderId="17" xfId="0" applyFont="1" applyFill="1" applyBorder="1" applyAlignment="1" applyProtection="1">
      <alignment horizontal="left" vertical="top" wrapText="1"/>
      <protection locked="0"/>
    </xf>
    <xf numFmtId="0" fontId="23" fillId="3" borderId="6" xfId="0" applyFont="1" applyFill="1" applyBorder="1" applyAlignment="1" applyProtection="1">
      <alignment horizontal="left" vertical="top" wrapText="1"/>
      <protection locked="0"/>
    </xf>
    <xf numFmtId="0" fontId="23" fillId="3" borderId="18" xfId="0" applyFont="1" applyFill="1" applyBorder="1" applyAlignment="1" applyProtection="1">
      <alignment horizontal="left" vertical="top" wrapText="1"/>
      <protection locked="0"/>
    </xf>
    <xf numFmtId="0" fontId="23" fillId="3" borderId="0" xfId="0" applyFont="1" applyFill="1" applyAlignment="1" applyProtection="1">
      <alignment horizontal="left" vertical="top" wrapText="1"/>
      <protection locked="0"/>
    </xf>
    <xf numFmtId="0" fontId="23" fillId="3" borderId="12" xfId="0" applyFont="1" applyFill="1" applyBorder="1" applyAlignment="1" applyProtection="1">
      <alignment horizontal="left" vertical="top" wrapText="1"/>
      <protection locked="0"/>
    </xf>
    <xf numFmtId="0" fontId="23" fillId="3" borderId="19" xfId="0" applyFont="1" applyFill="1" applyBorder="1" applyAlignment="1" applyProtection="1">
      <alignment horizontal="left" vertical="top" wrapText="1"/>
      <protection locked="0"/>
    </xf>
    <xf numFmtId="0" fontId="23" fillId="3" borderId="8" xfId="0" applyFont="1" applyFill="1" applyBorder="1" applyAlignment="1" applyProtection="1">
      <alignment horizontal="left" vertical="top" wrapText="1"/>
      <protection locked="0"/>
    </xf>
    <xf numFmtId="0" fontId="23" fillId="3" borderId="7" xfId="0" applyFont="1" applyFill="1" applyBorder="1" applyAlignment="1" applyProtection="1">
      <alignment horizontal="left" vertical="top" wrapText="1"/>
      <protection locked="0"/>
    </xf>
    <xf numFmtId="0" fontId="7" fillId="3" borderId="20" xfId="0" applyFont="1" applyFill="1" applyBorder="1" applyAlignment="1" applyProtection="1">
      <alignment horizontal="left"/>
      <protection locked="0"/>
    </xf>
    <xf numFmtId="0" fontId="7" fillId="3" borderId="10" xfId="0" applyFont="1" applyFill="1" applyBorder="1" applyAlignment="1" applyProtection="1">
      <alignment horizontal="center" vertical="center"/>
      <protection locked="0"/>
    </xf>
    <xf numFmtId="0" fontId="7" fillId="3" borderId="5" xfId="0" applyFont="1" applyFill="1" applyBorder="1" applyAlignment="1" applyProtection="1">
      <alignment horizontal="center" vertical="center"/>
      <protection locked="0"/>
    </xf>
    <xf numFmtId="49" fontId="7" fillId="3" borderId="20" xfId="0" applyNumberFormat="1" applyFont="1" applyFill="1" applyBorder="1" applyAlignment="1" applyProtection="1">
      <alignment horizontal="left"/>
      <protection locked="0"/>
    </xf>
    <xf numFmtId="0" fontId="7" fillId="3" borderId="11" xfId="0" applyFont="1" applyFill="1" applyBorder="1" applyAlignment="1" applyProtection="1">
      <alignment horizontal="left"/>
      <protection locked="0"/>
    </xf>
    <xf numFmtId="0" fontId="7" fillId="3" borderId="5" xfId="0" applyFont="1" applyFill="1" applyBorder="1" applyAlignment="1" applyProtection="1">
      <alignment horizontal="left"/>
      <protection locked="0"/>
    </xf>
    <xf numFmtId="0" fontId="6" fillId="3" borderId="10" xfId="2" applyFill="1" applyBorder="1" applyAlignment="1" applyProtection="1">
      <alignment horizontal="left"/>
      <protection locked="0"/>
    </xf>
    <xf numFmtId="0" fontId="7" fillId="3" borderId="10" xfId="0" applyFont="1" applyFill="1" applyBorder="1" applyAlignment="1" applyProtection="1">
      <alignment horizontal="left"/>
      <protection locked="0"/>
    </xf>
    <xf numFmtId="0" fontId="7" fillId="3" borderId="10"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7" fillId="3" borderId="11" xfId="0" applyFont="1" applyFill="1" applyBorder="1" applyAlignment="1" applyProtection="1">
      <alignment horizontal="center" vertical="center"/>
      <protection locked="0"/>
    </xf>
  </cellXfs>
  <cellStyles count="8">
    <cellStyle name="Comma" xfId="3" builtinId="3"/>
    <cellStyle name="Currency" xfId="4" builtinId="4"/>
    <cellStyle name="Hyperlink" xfId="2" builtinId="8"/>
    <cellStyle name="Input" xfId="1" builtinId="20"/>
    <cellStyle name="Normal" xfId="0" builtinId="0"/>
    <cellStyle name="Normal 2 2" xfId="5" xr:uid="{00000000-0005-0000-0000-000005000000}"/>
    <cellStyle name="Normal 29" xfId="6" xr:uid="{00000000-0005-0000-0000-000006000000}"/>
    <cellStyle name="Normal 3" xfId="7" xr:uid="{00000000-0005-0000-0000-000007000000}"/>
  </cellStyles>
  <dxfs count="37">
    <dxf>
      <fill>
        <patternFill>
          <bgColor rgb="FFFF0000"/>
        </patternFill>
      </fill>
    </dxf>
    <dxf>
      <font>
        <color rgb="FF0070C0"/>
      </font>
      <fill>
        <patternFill>
          <bgColor rgb="FFFFFF99"/>
        </patternFill>
      </fill>
    </dxf>
    <dxf>
      <font>
        <color rgb="FF0070C0"/>
      </font>
      <fill>
        <patternFill>
          <bgColor rgb="FFFFFF99"/>
        </patternFill>
      </fill>
    </dxf>
    <dxf>
      <font>
        <color rgb="FF0070C0"/>
      </font>
      <fill>
        <patternFill>
          <bgColor rgb="FFFF99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99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9999"/>
        </patternFill>
      </fill>
    </dxf>
    <dxf>
      <font>
        <color rgb="FF0070C0"/>
      </font>
      <fill>
        <patternFill>
          <bgColor rgb="FFFF9999"/>
        </patternFill>
      </fill>
    </dxf>
    <dxf>
      <font>
        <color rgb="FF0070C0"/>
      </font>
      <fill>
        <patternFill>
          <bgColor rgb="FFFFFF99"/>
        </patternFill>
      </fill>
    </dxf>
    <dxf>
      <fill>
        <patternFill>
          <bgColor theme="0" tint="-0.34998626667073579"/>
        </patternFill>
      </fill>
    </dxf>
    <dxf>
      <fill>
        <patternFill>
          <bgColor rgb="FFFF0000"/>
        </patternFill>
      </fill>
    </dxf>
    <dxf>
      <font>
        <color rgb="FF0070C0"/>
      </font>
      <fill>
        <patternFill>
          <bgColor rgb="FFFFFF99"/>
        </patternFill>
      </fill>
    </dxf>
    <dxf>
      <font>
        <color rgb="FF0070C0"/>
      </font>
      <fill>
        <patternFill>
          <bgColor rgb="FFFFFF99"/>
        </patternFill>
      </fill>
    </dxf>
    <dxf>
      <font>
        <color rgb="FF0070C0"/>
      </font>
      <fill>
        <patternFill>
          <bgColor rgb="FFFF9999"/>
        </patternFill>
      </fill>
    </dxf>
    <dxf>
      <font>
        <color rgb="FF0070C0"/>
      </font>
      <fill>
        <patternFill>
          <bgColor rgb="FFFFFF99"/>
        </patternFill>
      </fill>
    </dxf>
    <dxf>
      <font>
        <color rgb="FF0070C0"/>
      </font>
      <fill>
        <patternFill>
          <bgColor rgb="FFFF9999"/>
        </patternFill>
      </fill>
    </dxf>
    <dxf>
      <font>
        <color rgb="FF0070C0"/>
      </font>
      <fill>
        <patternFill>
          <bgColor rgb="FFFF9999"/>
        </patternFill>
      </fill>
    </dxf>
    <dxf>
      <font>
        <color rgb="FF0070C0"/>
      </font>
      <fill>
        <patternFill>
          <bgColor rgb="FFFFFF99"/>
        </patternFill>
      </fill>
    </dxf>
    <dxf>
      <font>
        <color rgb="FF0070C0"/>
      </font>
      <fill>
        <patternFill>
          <bgColor rgb="FFFFFF99"/>
        </patternFill>
      </fill>
    </dxf>
    <dxf>
      <font>
        <color rgb="FF0070C0"/>
      </font>
      <fill>
        <patternFill>
          <bgColor rgb="FFFFFF99"/>
        </patternFill>
      </fill>
    </dxf>
    <dxf>
      <font>
        <color rgb="FF0070C0"/>
      </font>
      <fill>
        <patternFill>
          <bgColor rgb="FFFF9999"/>
        </patternFill>
      </fill>
    </dxf>
    <dxf>
      <font>
        <color rgb="FF0070C0"/>
      </font>
      <fill>
        <patternFill>
          <bgColor rgb="FFFFFF99"/>
        </patternFill>
      </fill>
    </dxf>
    <dxf>
      <font>
        <color rgb="FF0070C0"/>
      </font>
      <fill>
        <patternFill>
          <bgColor rgb="FFFF9999"/>
        </patternFill>
      </fill>
    </dxf>
    <dxf>
      <font>
        <color rgb="FF0070C0"/>
      </font>
      <fill>
        <patternFill>
          <bgColor rgb="FFFF9999"/>
        </patternFill>
      </fill>
    </dxf>
    <dxf>
      <font>
        <color rgb="FF0070C0"/>
      </font>
      <fill>
        <patternFill>
          <bgColor rgb="FFFF9999"/>
        </patternFill>
      </fill>
    </dxf>
    <dxf>
      <font>
        <color rgb="FF0070C0"/>
      </font>
      <fill>
        <patternFill>
          <bgColor rgb="FFFF9999"/>
        </patternFill>
      </fill>
    </dxf>
    <dxf>
      <font>
        <color rgb="FF0070C0"/>
      </font>
      <fill>
        <patternFill>
          <bgColor rgb="FFFF9999"/>
        </patternFill>
      </fill>
    </dxf>
  </dxfs>
  <tableStyles count="0" defaultTableStyle="TableStyleMedium2" defaultPivotStyle="PivotStyleMedium9"/>
  <colors>
    <mruColors>
      <color rgb="FFFFFF99"/>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fmlaLink="$AJ$26" lockText="1" noThreeD="1"/>
</file>

<file path=xl/ctrlProps/ctrlProp2.xml><?xml version="1.0" encoding="utf-8"?>
<formControlPr xmlns="http://schemas.microsoft.com/office/spreadsheetml/2009/9/main" objectType="CheckBox" fmlaLink="$AK$26" lockText="1" noThreeD="1"/>
</file>

<file path=xl/ctrlProps/ctrlProp3.xml><?xml version="1.0" encoding="utf-8"?>
<formControlPr xmlns="http://schemas.microsoft.com/office/spreadsheetml/2009/9/main" objectType="CheckBox" fmlaLink="$AL$26"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Radio" firstButton="1" fmlaLink="#REF!"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checked="Checked" firstButton="1" fmlaLink="$AJ$3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3</xdr:col>
      <xdr:colOff>220134</xdr:colOff>
      <xdr:row>47</xdr:row>
      <xdr:rowOff>67733</xdr:rowOff>
    </xdr:from>
    <xdr:to>
      <xdr:col>15</xdr:col>
      <xdr:colOff>220134</xdr:colOff>
      <xdr:row>48</xdr:row>
      <xdr:rowOff>81251</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048934" y="8822266"/>
          <a:ext cx="7315200" cy="1997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484717</xdr:colOff>
      <xdr:row>5</xdr:row>
      <xdr:rowOff>47625</xdr:rowOff>
    </xdr:to>
    <xdr:pic>
      <xdr:nvPicPr>
        <xdr:cNvPr id="2" name="Picture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905000" cy="9556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847725</xdr:colOff>
          <xdr:row>25</xdr:row>
          <xdr:rowOff>9525</xdr:rowOff>
        </xdr:from>
        <xdr:to>
          <xdr:col>2</xdr:col>
          <xdr:colOff>76200</xdr:colOff>
          <xdr:row>26</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1143000</xdr:colOff>
          <xdr:row>25</xdr:row>
          <xdr:rowOff>0</xdr:rowOff>
        </xdr:from>
        <xdr:to>
          <xdr:col>3</xdr:col>
          <xdr:colOff>1419225</xdr:colOff>
          <xdr:row>26</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24</xdr:row>
          <xdr:rowOff>180975</xdr:rowOff>
        </xdr:from>
        <xdr:to>
          <xdr:col>6</xdr:col>
          <xdr:colOff>314325</xdr:colOff>
          <xdr:row>26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1409700</xdr:colOff>
          <xdr:row>1</xdr:row>
          <xdr:rowOff>9525</xdr:rowOff>
        </xdr:from>
        <xdr:to>
          <xdr:col>8</xdr:col>
          <xdr:colOff>219075</xdr:colOff>
          <xdr:row>2</xdr:row>
          <xdr:rowOff>142875</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866775</xdr:colOff>
          <xdr:row>64</xdr:row>
          <xdr:rowOff>0</xdr:rowOff>
        </xdr:from>
        <xdr:to>
          <xdr:col>3</xdr:col>
          <xdr:colOff>1209675</xdr:colOff>
          <xdr:row>65</xdr:row>
          <xdr:rowOff>114300</xdr:rowOff>
        </xdr:to>
        <xdr:sp macro="" textlink="">
          <xdr:nvSpPr>
            <xdr:cNvPr id="1036" name="Option Button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1076325</xdr:colOff>
          <xdr:row>64</xdr:row>
          <xdr:rowOff>0</xdr:rowOff>
        </xdr:from>
        <xdr:to>
          <xdr:col>5</xdr:col>
          <xdr:colOff>85725</xdr:colOff>
          <xdr:row>65</xdr:row>
          <xdr:rowOff>114300</xdr:rowOff>
        </xdr:to>
        <xdr:sp macro="" textlink="">
          <xdr:nvSpPr>
            <xdr:cNvPr id="1037" name="Option Button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133350</xdr:colOff>
          <xdr:row>22</xdr:row>
          <xdr:rowOff>180975</xdr:rowOff>
        </xdr:from>
        <xdr:to>
          <xdr:col>1</xdr:col>
          <xdr:colOff>1000125</xdr:colOff>
          <xdr:row>31</xdr:row>
          <xdr:rowOff>9525</xdr:rowOff>
        </xdr:to>
        <xdr:grpSp>
          <xdr:nvGrpSpPr>
            <xdr:cNvPr id="3" name="Group 2">
              <a:extLst>
                <a:ext uri="{FF2B5EF4-FFF2-40B4-BE49-F238E27FC236}">
                  <a16:creationId xmlns:a16="http://schemas.microsoft.com/office/drawing/2014/main" id="{00000000-0008-0000-0100-000003000000}"/>
                </a:ext>
              </a:extLst>
            </xdr:cNvPr>
            <xdr:cNvGrpSpPr/>
          </xdr:nvGrpSpPr>
          <xdr:grpSpPr>
            <a:xfrm>
              <a:off x="133350" y="5038725"/>
              <a:ext cx="1171575" cy="1543050"/>
              <a:chOff x="133350" y="4893805"/>
              <a:chExt cx="1181513" cy="1543083"/>
            </a:xfrm>
          </xdr:grpSpPr>
          <xdr:sp macro="" textlink="">
            <xdr:nvSpPr>
              <xdr:cNvPr id="1046" name="Option 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133350" y="4893805"/>
                <a:ext cx="1181513" cy="2095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7" name="Option 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133350" y="5846279"/>
                <a:ext cx="1010064" cy="2095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133350" y="6227336"/>
                <a:ext cx="1010064" cy="2095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21</xdr:row>
          <xdr:rowOff>0</xdr:rowOff>
        </xdr:from>
        <xdr:to>
          <xdr:col>9</xdr:col>
          <xdr:colOff>685800</xdr:colOff>
          <xdr:row>42</xdr:row>
          <xdr:rowOff>190500</xdr:rowOff>
        </xdr:to>
        <xdr:sp macro="" textlink="">
          <xdr:nvSpPr>
            <xdr:cNvPr id="1050" name="Group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ucanada.sharepoint.com/teams/aurora/ubw/Shared%20Documents/Finance/Project%20-%20Employee%20Expense%20Claim/Employee%20Expense%20Claim%20Templates/Archived/Employee%20Expense%20Claim%20Template%20-%20With%20Tax%20Adjustment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Employee%20Expense%20Claim\Employee%20Expense%20Claim%20Template%20-%20with%20Macro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U:\Forms\Employee%20Expense%20Claim\Employee%20Expense%20Claim%20Template%20-%20with%20Macr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Employee Expense Claim"/>
      <sheetName val="Lists"/>
      <sheetName val="_control"/>
      <sheetName val="BASE"/>
      <sheetName val="POST"/>
      <sheetName val="Periods"/>
      <sheetName val="FX Rates"/>
      <sheetName val="WO Type"/>
    </sheetNames>
    <sheetDataSet>
      <sheetData sheetId="0" refreshError="1"/>
      <sheetData sheetId="1" refreshError="1"/>
      <sheetData sheetId="2">
        <row r="12">
          <cell r="A12" t="str">
            <v>&lt;Select&gt;</v>
          </cell>
        </row>
        <row r="13">
          <cell r="A13" t="str">
            <v>Aboriginal Education</v>
          </cell>
        </row>
        <row r="14">
          <cell r="A14" t="str">
            <v>Adult &amp; Continuing Education</v>
          </cell>
        </row>
        <row r="15">
          <cell r="A15" t="str">
            <v>Arts &amp; Humanities</v>
          </cell>
        </row>
        <row r="16">
          <cell r="A16" t="str">
            <v>Communications &amp; Public Relations</v>
          </cell>
        </row>
        <row r="17">
          <cell r="A17" t="str">
            <v>Cowichan</v>
          </cell>
        </row>
        <row r="18">
          <cell r="A18" t="str">
            <v>Development &amp; Alumni</v>
          </cell>
        </row>
        <row r="19">
          <cell r="A19" t="str">
            <v>Education</v>
          </cell>
        </row>
        <row r="20">
          <cell r="A20" t="str">
            <v>Educational Planning</v>
          </cell>
        </row>
        <row r="21">
          <cell r="A21" t="str">
            <v>Facilities</v>
          </cell>
        </row>
        <row r="22">
          <cell r="A22" t="str">
            <v>Finance</v>
          </cell>
        </row>
        <row r="23">
          <cell r="A23" t="str">
            <v>Health &amp; Human Services</v>
          </cell>
        </row>
        <row r="24">
          <cell r="A24" t="str">
            <v>Human Resources</v>
          </cell>
        </row>
        <row r="25">
          <cell r="A25" t="str">
            <v>IEL @ VIU</v>
          </cell>
        </row>
        <row r="26">
          <cell r="A26" t="str">
            <v>Information Systems and Technology</v>
          </cell>
        </row>
        <row r="27">
          <cell r="A27" t="str">
            <v>Library</v>
          </cell>
        </row>
        <row r="28">
          <cell r="A28" t="str">
            <v>Management</v>
          </cell>
        </row>
        <row r="29">
          <cell r="A29" t="str">
            <v>Powell River</v>
          </cell>
        </row>
        <row r="30">
          <cell r="A30" t="str">
            <v>President - institutional</v>
          </cell>
        </row>
        <row r="31">
          <cell r="A31" t="str">
            <v>President - Office</v>
          </cell>
        </row>
        <row r="32">
          <cell r="A32" t="str">
            <v>Registration</v>
          </cell>
        </row>
        <row r="33">
          <cell r="A33" t="str">
            <v>Research &amp; Scholarly Activity</v>
          </cell>
        </row>
        <row r="34">
          <cell r="A34" t="str">
            <v>Science &amp; Technology</v>
          </cell>
        </row>
        <row r="35">
          <cell r="A35" t="str">
            <v>Social Sciences</v>
          </cell>
        </row>
        <row r="36">
          <cell r="A36" t="str">
            <v>Student Services</v>
          </cell>
        </row>
        <row r="37">
          <cell r="A37" t="str">
            <v>Trades</v>
          </cell>
        </row>
        <row r="38">
          <cell r="A38" t="str">
            <v>University Secretariat</v>
          </cell>
        </row>
        <row r="39">
          <cell r="A39" t="str">
            <v>VP Admin - Office</v>
          </cell>
        </row>
        <row r="40">
          <cell r="A40" t="str">
            <v>VP Admin &amp; Finance - institutional</v>
          </cell>
        </row>
        <row r="43">
          <cell r="A43" t="str">
            <v>&lt;Select&gt;</v>
          </cell>
        </row>
        <row r="44">
          <cell r="A44" t="str">
            <v>CAD</v>
          </cell>
        </row>
        <row r="45">
          <cell r="A45" t="str">
            <v>USD</v>
          </cell>
        </row>
        <row r="49">
          <cell r="A49" t="str">
            <v>&lt;Select&gt;</v>
          </cell>
        </row>
        <row r="50">
          <cell r="A50" t="str">
            <v>CAD</v>
          </cell>
        </row>
        <row r="51">
          <cell r="A51" t="str">
            <v>USD</v>
          </cell>
        </row>
        <row r="52">
          <cell r="A52" t="str">
            <v>EUR</v>
          </cell>
        </row>
        <row r="53">
          <cell r="A53" t="str">
            <v>GBP</v>
          </cell>
        </row>
        <row r="54">
          <cell r="A54" t="str">
            <v>Other</v>
          </cell>
        </row>
        <row r="57">
          <cell r="A57" t="str">
            <v>&lt;Select&gt;</v>
          </cell>
        </row>
        <row r="58">
          <cell r="A58" t="str">
            <v>Domestic</v>
          </cell>
        </row>
        <row r="59">
          <cell r="A59" t="str">
            <v>International</v>
          </cell>
        </row>
      </sheetData>
      <sheetData sheetId="3" refreshError="1"/>
      <sheetData sheetId="4" refreshError="1"/>
      <sheetData sheetId="5" refreshError="1"/>
      <sheetData sheetId="6" refreshError="1"/>
      <sheetData sheetId="7" refreshError="1"/>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structions &gt; AP"/>
      <sheetName val="Employee Expense Claim"/>
      <sheetName val="Lists"/>
      <sheetName val="_control"/>
      <sheetName val="Conversion Template"/>
      <sheetName val="Loadsheet GL07"/>
      <sheetName val="Periods"/>
      <sheetName val="FX Rates"/>
    </sheetNames>
    <sheetDataSet>
      <sheetData sheetId="0" refreshError="1"/>
      <sheetData sheetId="1" refreshError="1"/>
      <sheetData sheetId="2" refreshError="1"/>
      <sheetData sheetId="3">
        <row r="12">
          <cell r="A12" t="str">
            <v>&lt;Select&gt;</v>
          </cell>
        </row>
        <row r="13">
          <cell r="A13" t="str">
            <v>Domestic</v>
          </cell>
        </row>
        <row r="14">
          <cell r="A14" t="str">
            <v>International</v>
          </cell>
        </row>
        <row r="17">
          <cell r="A17" t="str">
            <v>&lt;Select&gt;</v>
          </cell>
        </row>
        <row r="18">
          <cell r="A18" t="str">
            <v>CAD</v>
          </cell>
        </row>
        <row r="19">
          <cell r="A19" t="str">
            <v>USD</v>
          </cell>
        </row>
        <row r="22">
          <cell r="A22" t="str">
            <v>&lt;Select&gt;</v>
          </cell>
        </row>
        <row r="23">
          <cell r="A23" t="str">
            <v>CAD</v>
          </cell>
        </row>
        <row r="24">
          <cell r="A24" t="str">
            <v>USD</v>
          </cell>
        </row>
        <row r="25">
          <cell r="A25" t="str">
            <v>EUR</v>
          </cell>
        </row>
        <row r="26">
          <cell r="A26" t="str">
            <v>GBP</v>
          </cell>
        </row>
        <row r="29">
          <cell r="A29" t="str">
            <v>&lt;Select&gt;</v>
          </cell>
        </row>
        <row r="30">
          <cell r="A30" t="str">
            <v>CAD</v>
          </cell>
        </row>
        <row r="31">
          <cell r="A31" t="str">
            <v>USD</v>
          </cell>
        </row>
        <row r="32">
          <cell r="A32" t="str">
            <v>EUR</v>
          </cell>
        </row>
        <row r="33">
          <cell r="A33" t="str">
            <v>GBP</v>
          </cell>
        </row>
        <row r="34">
          <cell r="A34" t="str">
            <v>Other</v>
          </cell>
        </row>
      </sheetData>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structions &gt; AP"/>
      <sheetName val="Employee Expense Claim"/>
      <sheetName val="Lists"/>
      <sheetName val="_control"/>
      <sheetName val="Conversion Template"/>
      <sheetName val="Loadsheet GL07"/>
      <sheetName val="Periods"/>
      <sheetName val="WO Type"/>
      <sheetName val="FX Rates"/>
    </sheetNames>
    <sheetDataSet>
      <sheetData sheetId="0" refreshError="1"/>
      <sheetData sheetId="1" refreshError="1"/>
      <sheetData sheetId="2" refreshError="1"/>
      <sheetData sheetId="3">
        <row r="22">
          <cell r="A22" t="str">
            <v>&lt;Select&gt;</v>
          </cell>
        </row>
        <row r="23">
          <cell r="A23" t="str">
            <v>CAD</v>
          </cell>
        </row>
        <row r="24">
          <cell r="A24" t="str">
            <v>USD</v>
          </cell>
        </row>
        <row r="25">
          <cell r="A25" t="str">
            <v>EUR</v>
          </cell>
        </row>
        <row r="26">
          <cell r="A26" t="str">
            <v>GBP</v>
          </cell>
        </row>
      </sheetData>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2.bin"/><Relationship Id="rId1" Type="http://schemas.openxmlformats.org/officeDocument/2006/relationships/hyperlink" Target="https://aurora.viu.ca/accounts-payable"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8" tint="0.39997558519241921"/>
  </sheetPr>
  <dimension ref="A1:V191"/>
  <sheetViews>
    <sheetView zoomScale="90" zoomScaleNormal="90" workbookViewId="0">
      <selection activeCell="K4" sqref="K4"/>
    </sheetView>
  </sheetViews>
  <sheetFormatPr defaultRowHeight="15" x14ac:dyDescent="0.25"/>
  <sheetData>
    <row r="1" spans="1:4" x14ac:dyDescent="0.25">
      <c r="A1" s="8" t="s">
        <v>1960</v>
      </c>
    </row>
    <row r="3" spans="1:4" x14ac:dyDescent="0.25">
      <c r="A3">
        <v>1</v>
      </c>
      <c r="B3" t="s">
        <v>2013</v>
      </c>
    </row>
    <row r="4" spans="1:4" x14ac:dyDescent="0.25">
      <c r="B4" s="125" t="s">
        <v>1961</v>
      </c>
    </row>
    <row r="5" spans="1:4" x14ac:dyDescent="0.25">
      <c r="B5" s="125"/>
      <c r="C5" s="125" t="s">
        <v>1962</v>
      </c>
    </row>
    <row r="6" spans="1:4" x14ac:dyDescent="0.25">
      <c r="B6" s="125"/>
      <c r="C6" s="125" t="s">
        <v>1963</v>
      </c>
    </row>
    <row r="8" spans="1:4" x14ac:dyDescent="0.25">
      <c r="A8">
        <v>2</v>
      </c>
      <c r="B8" t="s">
        <v>2118</v>
      </c>
    </row>
    <row r="10" spans="1:4" x14ac:dyDescent="0.25">
      <c r="A10">
        <v>3</v>
      </c>
      <c r="B10" t="s">
        <v>2119</v>
      </c>
    </row>
    <row r="11" spans="1:4" x14ac:dyDescent="0.25">
      <c r="B11" t="s">
        <v>1964</v>
      </c>
    </row>
    <row r="13" spans="1:4" x14ac:dyDescent="0.25">
      <c r="A13">
        <v>4</v>
      </c>
      <c r="B13" t="s">
        <v>2014</v>
      </c>
    </row>
    <row r="14" spans="1:4" x14ac:dyDescent="0.25">
      <c r="B14" s="130" t="s">
        <v>2016</v>
      </c>
    </row>
    <row r="15" spans="1:4" x14ac:dyDescent="0.25">
      <c r="C15" t="s">
        <v>2017</v>
      </c>
    </row>
    <row r="16" spans="1:4" x14ac:dyDescent="0.25">
      <c r="D16" t="s">
        <v>2046</v>
      </c>
    </row>
    <row r="17" spans="2:22" x14ac:dyDescent="0.25">
      <c r="C17" t="s">
        <v>2018</v>
      </c>
    </row>
    <row r="18" spans="2:22" x14ac:dyDescent="0.25">
      <c r="D18" t="s">
        <v>2015</v>
      </c>
    </row>
    <row r="19" spans="2:22" x14ac:dyDescent="0.25">
      <c r="D19" t="s">
        <v>2150</v>
      </c>
      <c r="V19" s="125"/>
    </row>
    <row r="21" spans="2:22" x14ac:dyDescent="0.25">
      <c r="C21" t="s">
        <v>2131</v>
      </c>
    </row>
    <row r="22" spans="2:22" x14ac:dyDescent="0.25">
      <c r="D22" t="s">
        <v>2135</v>
      </c>
    </row>
    <row r="23" spans="2:22" x14ac:dyDescent="0.25">
      <c r="C23" t="s">
        <v>2132</v>
      </c>
    </row>
    <row r="24" spans="2:22" x14ac:dyDescent="0.25">
      <c r="D24" t="s">
        <v>2133</v>
      </c>
    </row>
    <row r="25" spans="2:22" x14ac:dyDescent="0.25">
      <c r="E25" t="s">
        <v>2151</v>
      </c>
      <c r="V25" s="125"/>
    </row>
    <row r="26" spans="2:22" x14ac:dyDescent="0.25">
      <c r="D26" t="s">
        <v>2134</v>
      </c>
      <c r="V26" s="125"/>
    </row>
    <row r="27" spans="2:22" x14ac:dyDescent="0.25">
      <c r="D27" s="125" t="s">
        <v>2136</v>
      </c>
    </row>
    <row r="28" spans="2:22" x14ac:dyDescent="0.25">
      <c r="C28" t="s">
        <v>2020</v>
      </c>
    </row>
    <row r="29" spans="2:22" x14ac:dyDescent="0.25">
      <c r="B29" s="130" t="s">
        <v>2019</v>
      </c>
    </row>
    <row r="30" spans="2:22" x14ac:dyDescent="0.25">
      <c r="C30" t="s">
        <v>2074</v>
      </c>
    </row>
    <row r="31" spans="2:22" x14ac:dyDescent="0.25">
      <c r="C31" t="s">
        <v>2047</v>
      </c>
    </row>
    <row r="32" spans="2:22" x14ac:dyDescent="0.25">
      <c r="C32" t="s">
        <v>2075</v>
      </c>
    </row>
    <row r="34" spans="2:22" x14ac:dyDescent="0.25">
      <c r="B34" s="130" t="s">
        <v>2021</v>
      </c>
    </row>
    <row r="35" spans="2:22" x14ac:dyDescent="0.25">
      <c r="B35" s="130"/>
      <c r="C35" t="s">
        <v>2056</v>
      </c>
    </row>
    <row r="36" spans="2:22" x14ac:dyDescent="0.25">
      <c r="B36" s="130"/>
    </row>
    <row r="37" spans="2:22" x14ac:dyDescent="0.25">
      <c r="C37" t="s">
        <v>2040</v>
      </c>
    </row>
    <row r="38" spans="2:22" x14ac:dyDescent="0.25">
      <c r="D38" t="s">
        <v>2048</v>
      </c>
    </row>
    <row r="40" spans="2:22" x14ac:dyDescent="0.25">
      <c r="C40" t="s">
        <v>2029</v>
      </c>
    </row>
    <row r="41" spans="2:22" x14ac:dyDescent="0.25">
      <c r="D41" t="s">
        <v>2022</v>
      </c>
    </row>
    <row r="42" spans="2:22" x14ac:dyDescent="0.25">
      <c r="E42" t="s">
        <v>2023</v>
      </c>
    </row>
    <row r="43" spans="2:22" x14ac:dyDescent="0.25">
      <c r="D43" t="s">
        <v>2024</v>
      </c>
    </row>
    <row r="44" spans="2:22" x14ac:dyDescent="0.25">
      <c r="D44" t="s">
        <v>2025</v>
      </c>
    </row>
    <row r="45" spans="2:22" x14ac:dyDescent="0.25">
      <c r="C45" s="125" t="s">
        <v>2112</v>
      </c>
      <c r="D45" s="125"/>
    </row>
    <row r="46" spans="2:22" x14ac:dyDescent="0.25">
      <c r="C46" s="125"/>
      <c r="D46" s="125" t="s">
        <v>2113</v>
      </c>
    </row>
    <row r="47" spans="2:22" x14ac:dyDescent="0.25">
      <c r="C47" s="125"/>
      <c r="D47" s="125" t="s">
        <v>3089</v>
      </c>
      <c r="V47" s="125"/>
    </row>
    <row r="48" spans="2:22" x14ac:dyDescent="0.25">
      <c r="C48" s="125"/>
      <c r="D48" s="125"/>
    </row>
    <row r="49" spans="2:5" x14ac:dyDescent="0.25">
      <c r="C49" s="125"/>
      <c r="D49" s="125"/>
    </row>
    <row r="50" spans="2:5" x14ac:dyDescent="0.25">
      <c r="C50" s="125"/>
      <c r="D50" s="125" t="s">
        <v>2114</v>
      </c>
    </row>
    <row r="52" spans="2:5" x14ac:dyDescent="0.25">
      <c r="C52" s="8" t="s">
        <v>8</v>
      </c>
    </row>
    <row r="53" spans="2:5" x14ac:dyDescent="0.25">
      <c r="D53" t="s">
        <v>2085</v>
      </c>
    </row>
    <row r="54" spans="2:5" x14ac:dyDescent="0.25">
      <c r="E54" t="s">
        <v>1965</v>
      </c>
    </row>
    <row r="55" spans="2:5" x14ac:dyDescent="0.25">
      <c r="E55" t="s">
        <v>1966</v>
      </c>
    </row>
    <row r="56" spans="2:5" x14ac:dyDescent="0.25">
      <c r="E56" t="s">
        <v>2086</v>
      </c>
    </row>
    <row r="57" spans="2:5" x14ac:dyDescent="0.25">
      <c r="E57" t="s">
        <v>2146</v>
      </c>
    </row>
    <row r="58" spans="2:5" x14ac:dyDescent="0.25">
      <c r="E58" t="s">
        <v>2138</v>
      </c>
    </row>
    <row r="59" spans="2:5" x14ac:dyDescent="0.25">
      <c r="B59" s="130" t="s">
        <v>2027</v>
      </c>
    </row>
    <row r="60" spans="2:5" x14ac:dyDescent="0.25">
      <c r="C60" t="s">
        <v>2123</v>
      </c>
    </row>
    <row r="62" spans="2:5" x14ac:dyDescent="0.25">
      <c r="B62" s="130" t="s">
        <v>2122</v>
      </c>
    </row>
    <row r="63" spans="2:5" x14ac:dyDescent="0.25">
      <c r="C63" t="s">
        <v>2028</v>
      </c>
    </row>
    <row r="64" spans="2:5" x14ac:dyDescent="0.25">
      <c r="C64" t="s">
        <v>2076</v>
      </c>
    </row>
    <row r="66" spans="1:4" x14ac:dyDescent="0.25">
      <c r="A66">
        <v>5</v>
      </c>
      <c r="B66" t="s">
        <v>2030</v>
      </c>
    </row>
    <row r="67" spans="1:4" x14ac:dyDescent="0.25">
      <c r="C67" t="s">
        <v>2073</v>
      </c>
    </row>
    <row r="68" spans="1:4" x14ac:dyDescent="0.25">
      <c r="D68" t="s">
        <v>2026</v>
      </c>
    </row>
    <row r="69" spans="1:4" x14ac:dyDescent="0.25">
      <c r="D69" t="s">
        <v>2147</v>
      </c>
    </row>
    <row r="70" spans="1:4" x14ac:dyDescent="0.25">
      <c r="D70" t="s">
        <v>2148</v>
      </c>
    </row>
    <row r="72" spans="1:4" x14ac:dyDescent="0.25">
      <c r="C72" t="s">
        <v>2031</v>
      </c>
    </row>
    <row r="73" spans="1:4" x14ac:dyDescent="0.25">
      <c r="D73" t="s">
        <v>1967</v>
      </c>
    </row>
    <row r="74" spans="1:4" x14ac:dyDescent="0.25">
      <c r="D74" t="s">
        <v>1968</v>
      </c>
    </row>
    <row r="75" spans="1:4" x14ac:dyDescent="0.25">
      <c r="D75" t="s">
        <v>1966</v>
      </c>
    </row>
    <row r="76" spans="1:4" x14ac:dyDescent="0.25">
      <c r="D76" t="s">
        <v>2041</v>
      </c>
    </row>
    <row r="77" spans="1:4" x14ac:dyDescent="0.25">
      <c r="D77" t="s">
        <v>1969</v>
      </c>
    </row>
    <row r="79" spans="1:4" x14ac:dyDescent="0.25">
      <c r="C79" t="s">
        <v>2078</v>
      </c>
    </row>
    <row r="81" spans="1:4" x14ac:dyDescent="0.25">
      <c r="C81" t="s">
        <v>2125</v>
      </c>
    </row>
    <row r="83" spans="1:4" x14ac:dyDescent="0.25">
      <c r="C83" t="s">
        <v>2077</v>
      </c>
    </row>
    <row r="85" spans="1:4" x14ac:dyDescent="0.25">
      <c r="C85" t="s">
        <v>2079</v>
      </c>
    </row>
    <row r="87" spans="1:4" x14ac:dyDescent="0.25">
      <c r="C87" t="s">
        <v>2126</v>
      </c>
    </row>
    <row r="89" spans="1:4" x14ac:dyDescent="0.25">
      <c r="A89">
        <v>6</v>
      </c>
      <c r="B89" t="s">
        <v>1970</v>
      </c>
    </row>
    <row r="90" spans="1:4" x14ac:dyDescent="0.25">
      <c r="C90" t="s">
        <v>1971</v>
      </c>
    </row>
    <row r="91" spans="1:4" x14ac:dyDescent="0.25">
      <c r="C91" t="s">
        <v>1966</v>
      </c>
    </row>
    <row r="92" spans="1:4" x14ac:dyDescent="0.25">
      <c r="C92" t="s">
        <v>1972</v>
      </c>
    </row>
    <row r="93" spans="1:4" x14ac:dyDescent="0.25">
      <c r="D93" t="s">
        <v>1973</v>
      </c>
    </row>
    <row r="94" spans="1:4" x14ac:dyDescent="0.25">
      <c r="D94" t="s">
        <v>2034</v>
      </c>
    </row>
    <row r="95" spans="1:4" x14ac:dyDescent="0.25">
      <c r="D95" t="s">
        <v>1974</v>
      </c>
    </row>
    <row r="97" spans="3:11" x14ac:dyDescent="0.25">
      <c r="C97" t="s">
        <v>2035</v>
      </c>
    </row>
    <row r="98" spans="3:11" x14ac:dyDescent="0.25">
      <c r="D98" t="s">
        <v>2115</v>
      </c>
    </row>
    <row r="99" spans="3:11" x14ac:dyDescent="0.25">
      <c r="C99">
        <v>1</v>
      </c>
      <c r="D99" t="s">
        <v>2057</v>
      </c>
    </row>
    <row r="100" spans="3:11" x14ac:dyDescent="0.25">
      <c r="E100" t="s">
        <v>2058</v>
      </c>
    </row>
    <row r="101" spans="3:11" x14ac:dyDescent="0.25">
      <c r="F101">
        <v>2000</v>
      </c>
      <c r="G101" t="s">
        <v>2059</v>
      </c>
    </row>
    <row r="102" spans="3:11" x14ac:dyDescent="0.25">
      <c r="F102">
        <v>2010</v>
      </c>
      <c r="G102" t="s">
        <v>2060</v>
      </c>
    </row>
    <row r="103" spans="3:11" x14ac:dyDescent="0.25">
      <c r="F103">
        <v>2020</v>
      </c>
      <c r="G103" t="s">
        <v>2061</v>
      </c>
    </row>
    <row r="104" spans="3:11" x14ac:dyDescent="0.25">
      <c r="F104">
        <v>2030</v>
      </c>
      <c r="G104" t="s">
        <v>2062</v>
      </c>
      <c r="K104" t="s">
        <v>2065</v>
      </c>
    </row>
    <row r="105" spans="3:11" x14ac:dyDescent="0.25">
      <c r="F105">
        <v>2032</v>
      </c>
      <c r="G105" t="s">
        <v>2063</v>
      </c>
    </row>
    <row r="106" spans="3:11" x14ac:dyDescent="0.25">
      <c r="F106">
        <v>2033</v>
      </c>
      <c r="G106" t="s">
        <v>2064</v>
      </c>
    </row>
    <row r="107" spans="3:11" x14ac:dyDescent="0.25">
      <c r="C107" s="125">
        <v>2</v>
      </c>
      <c r="D107" s="125" t="s">
        <v>2116</v>
      </c>
    </row>
    <row r="108" spans="3:11" x14ac:dyDescent="0.25">
      <c r="C108" s="125"/>
      <c r="E108" s="125" t="s">
        <v>2117</v>
      </c>
    </row>
    <row r="110" spans="3:11" x14ac:dyDescent="0.25">
      <c r="C110" t="s">
        <v>2087</v>
      </c>
    </row>
    <row r="111" spans="3:11" x14ac:dyDescent="0.25">
      <c r="D111" t="s">
        <v>2036</v>
      </c>
    </row>
    <row r="112" spans="3:11" x14ac:dyDescent="0.25">
      <c r="D112" s="126" t="s">
        <v>2121</v>
      </c>
    </row>
    <row r="114" spans="1:7" x14ac:dyDescent="0.25">
      <c r="A114">
        <v>7</v>
      </c>
      <c r="B114" t="s">
        <v>1975</v>
      </c>
    </row>
    <row r="116" spans="1:7" x14ac:dyDescent="0.25">
      <c r="A116">
        <v>8</v>
      </c>
      <c r="B116" t="s">
        <v>1970</v>
      </c>
    </row>
    <row r="117" spans="1:7" x14ac:dyDescent="0.25">
      <c r="C117" t="s">
        <v>1976</v>
      </c>
    </row>
    <row r="119" spans="1:7" x14ac:dyDescent="0.25">
      <c r="A119">
        <v>9</v>
      </c>
      <c r="B119" t="s">
        <v>1977</v>
      </c>
    </row>
    <row r="120" spans="1:7" x14ac:dyDescent="0.25">
      <c r="C120" t="s">
        <v>1978</v>
      </c>
    </row>
    <row r="121" spans="1:7" x14ac:dyDescent="0.25">
      <c r="D121" t="s">
        <v>1979</v>
      </c>
    </row>
    <row r="122" spans="1:7" x14ac:dyDescent="0.25">
      <c r="D122" t="s">
        <v>1980</v>
      </c>
    </row>
    <row r="123" spans="1:7" x14ac:dyDescent="0.25">
      <c r="E123" t="s">
        <v>1981</v>
      </c>
    </row>
    <row r="124" spans="1:7" x14ac:dyDescent="0.25">
      <c r="E124" t="s">
        <v>1982</v>
      </c>
    </row>
    <row r="125" spans="1:7" x14ac:dyDescent="0.25">
      <c r="F125" t="s">
        <v>1983</v>
      </c>
    </row>
    <row r="126" spans="1:7" x14ac:dyDescent="0.25">
      <c r="F126" t="s">
        <v>1984</v>
      </c>
    </row>
    <row r="127" spans="1:7" x14ac:dyDescent="0.25">
      <c r="G127" t="s">
        <v>1985</v>
      </c>
    </row>
    <row r="128" spans="1:7" x14ac:dyDescent="0.25">
      <c r="G128" t="s">
        <v>1986</v>
      </c>
    </row>
    <row r="129" spans="1:16" x14ac:dyDescent="0.25">
      <c r="G129" t="s">
        <v>1987</v>
      </c>
    </row>
    <row r="130" spans="1:16" x14ac:dyDescent="0.25">
      <c r="G130" t="s">
        <v>1988</v>
      </c>
    </row>
    <row r="131" spans="1:16" x14ac:dyDescent="0.25">
      <c r="F131" t="s">
        <v>2037</v>
      </c>
    </row>
    <row r="132" spans="1:16" x14ac:dyDescent="0.25">
      <c r="F132" t="s">
        <v>1974</v>
      </c>
    </row>
    <row r="133" spans="1:16" x14ac:dyDescent="0.25">
      <c r="F133" t="s">
        <v>1975</v>
      </c>
    </row>
    <row r="134" spans="1:16" x14ac:dyDescent="0.25">
      <c r="F134" t="s">
        <v>1976</v>
      </c>
    </row>
    <row r="135" spans="1:16" x14ac:dyDescent="0.25">
      <c r="F135" t="s">
        <v>2120</v>
      </c>
    </row>
    <row r="137" spans="1:16" x14ac:dyDescent="0.25">
      <c r="A137">
        <v>10</v>
      </c>
      <c r="B137" t="s">
        <v>1989</v>
      </c>
    </row>
    <row r="138" spans="1:16" x14ac:dyDescent="0.25">
      <c r="C138" t="s">
        <v>1990</v>
      </c>
    </row>
    <row r="139" spans="1:16" x14ac:dyDescent="0.25">
      <c r="C139" s="126" t="s">
        <v>2080</v>
      </c>
      <c r="P139" s="125"/>
    </row>
    <row r="140" spans="1:16" x14ac:dyDescent="0.25">
      <c r="C140" s="126"/>
      <c r="D140" s="125" t="s">
        <v>2139</v>
      </c>
      <c r="P140" s="125"/>
    </row>
    <row r="141" spans="1:16" x14ac:dyDescent="0.25">
      <c r="C141" s="126"/>
      <c r="D141" s="125" t="s">
        <v>2140</v>
      </c>
      <c r="P141" s="125"/>
    </row>
    <row r="142" spans="1:16" x14ac:dyDescent="0.25">
      <c r="C142" s="125"/>
    </row>
    <row r="143" spans="1:16" x14ac:dyDescent="0.25">
      <c r="C143" s="131" t="s">
        <v>2044</v>
      </c>
    </row>
    <row r="144" spans="1:16" x14ac:dyDescent="0.25">
      <c r="C144" t="s">
        <v>1991</v>
      </c>
    </row>
    <row r="146" spans="3:6" x14ac:dyDescent="0.25">
      <c r="C146" s="126" t="s">
        <v>1992</v>
      </c>
      <c r="D146" s="126"/>
      <c r="E146" s="126"/>
    </row>
    <row r="147" spans="3:6" x14ac:dyDescent="0.25">
      <c r="C147" s="126">
        <v>1</v>
      </c>
      <c r="D147" s="126" t="s">
        <v>2038</v>
      </c>
      <c r="E147" s="126"/>
    </row>
    <row r="148" spans="3:6" x14ac:dyDescent="0.25">
      <c r="C148" s="126">
        <v>2</v>
      </c>
      <c r="D148" s="126" t="s">
        <v>1993</v>
      </c>
      <c r="E148" s="126"/>
    </row>
    <row r="149" spans="3:6" x14ac:dyDescent="0.25">
      <c r="C149" s="126">
        <v>3</v>
      </c>
      <c r="D149" s="126" t="s">
        <v>2088</v>
      </c>
      <c r="E149" s="126"/>
    </row>
    <row r="150" spans="3:6" x14ac:dyDescent="0.25">
      <c r="C150" s="126"/>
      <c r="D150" s="126"/>
      <c r="E150" s="126" t="s">
        <v>1994</v>
      </c>
    </row>
    <row r="152" spans="3:6" x14ac:dyDescent="0.25">
      <c r="C152" t="s">
        <v>1995</v>
      </c>
    </row>
    <row r="153" spans="3:6" x14ac:dyDescent="0.25">
      <c r="C153" s="127" t="s">
        <v>1996</v>
      </c>
    </row>
    <row r="154" spans="3:6" x14ac:dyDescent="0.25">
      <c r="D154" t="s">
        <v>1997</v>
      </c>
    </row>
    <row r="155" spans="3:6" x14ac:dyDescent="0.25">
      <c r="D155" t="s">
        <v>1998</v>
      </c>
    </row>
    <row r="156" spans="3:6" x14ac:dyDescent="0.25">
      <c r="D156" t="s">
        <v>1999</v>
      </c>
    </row>
    <row r="157" spans="3:6" x14ac:dyDescent="0.25">
      <c r="E157" t="s">
        <v>2039</v>
      </c>
    </row>
    <row r="158" spans="3:6" x14ac:dyDescent="0.25">
      <c r="E158" t="s">
        <v>2089</v>
      </c>
    </row>
    <row r="159" spans="3:6" x14ac:dyDescent="0.25">
      <c r="E159" t="s">
        <v>2090</v>
      </c>
    </row>
    <row r="160" spans="3:6" x14ac:dyDescent="0.25">
      <c r="F160" t="s">
        <v>2000</v>
      </c>
    </row>
    <row r="161" spans="3:6" x14ac:dyDescent="0.25">
      <c r="D161" t="s">
        <v>2001</v>
      </c>
    </row>
    <row r="162" spans="3:6" x14ac:dyDescent="0.25">
      <c r="D162" t="s">
        <v>2002</v>
      </c>
    </row>
    <row r="163" spans="3:6" x14ac:dyDescent="0.25">
      <c r="D163" t="s">
        <v>2003</v>
      </c>
    </row>
    <row r="165" spans="3:6" x14ac:dyDescent="0.25">
      <c r="C165" s="128" t="s">
        <v>2004</v>
      </c>
    </row>
    <row r="166" spans="3:6" x14ac:dyDescent="0.25">
      <c r="D166" t="s">
        <v>2005</v>
      </c>
    </row>
    <row r="167" spans="3:6" x14ac:dyDescent="0.25">
      <c r="D167" t="s">
        <v>2006</v>
      </c>
    </row>
    <row r="168" spans="3:6" x14ac:dyDescent="0.25">
      <c r="D168" t="s">
        <v>2007</v>
      </c>
    </row>
    <row r="169" spans="3:6" x14ac:dyDescent="0.25">
      <c r="D169" t="s">
        <v>2008</v>
      </c>
    </row>
    <row r="170" spans="3:6" x14ac:dyDescent="0.25">
      <c r="E170" t="s">
        <v>2039</v>
      </c>
    </row>
    <row r="171" spans="3:6" x14ac:dyDescent="0.25">
      <c r="E171" t="s">
        <v>2089</v>
      </c>
    </row>
    <row r="172" spans="3:6" x14ac:dyDescent="0.25">
      <c r="E172" t="s">
        <v>2090</v>
      </c>
    </row>
    <row r="173" spans="3:6" x14ac:dyDescent="0.25">
      <c r="F173" t="s">
        <v>2000</v>
      </c>
    </row>
    <row r="174" spans="3:6" x14ac:dyDescent="0.25">
      <c r="D174" t="s">
        <v>2001</v>
      </c>
    </row>
    <row r="175" spans="3:6" x14ac:dyDescent="0.25">
      <c r="D175" t="s">
        <v>2002</v>
      </c>
    </row>
    <row r="176" spans="3:6" x14ac:dyDescent="0.25">
      <c r="D176" t="s">
        <v>2003</v>
      </c>
    </row>
    <row r="178" spans="2:18" x14ac:dyDescent="0.25">
      <c r="C178" s="130" t="s">
        <v>2042</v>
      </c>
    </row>
    <row r="179" spans="2:18" x14ac:dyDescent="0.25">
      <c r="C179" t="s">
        <v>2091</v>
      </c>
    </row>
    <row r="180" spans="2:18" x14ac:dyDescent="0.25">
      <c r="C180" t="s">
        <v>2009</v>
      </c>
    </row>
    <row r="182" spans="2:18" x14ac:dyDescent="0.25">
      <c r="B182" s="125"/>
      <c r="C182" s="161" t="s">
        <v>2043</v>
      </c>
      <c r="D182" s="125"/>
      <c r="E182" s="125"/>
      <c r="F182" s="125"/>
      <c r="G182" s="125"/>
      <c r="H182" s="125"/>
      <c r="I182" s="125"/>
      <c r="J182" s="125"/>
      <c r="K182" s="125"/>
      <c r="L182" s="125"/>
      <c r="M182" s="125"/>
      <c r="N182" s="125"/>
      <c r="O182" s="125"/>
      <c r="P182" s="125"/>
      <c r="Q182" s="125"/>
      <c r="R182" s="125"/>
    </row>
    <row r="183" spans="2:18" x14ac:dyDescent="0.25">
      <c r="B183" s="162" t="s">
        <v>2010</v>
      </c>
      <c r="C183" s="125" t="s">
        <v>2045</v>
      </c>
      <c r="D183" s="125"/>
      <c r="E183" s="125"/>
      <c r="F183" s="125"/>
      <c r="G183" s="125"/>
      <c r="H183" s="125"/>
      <c r="I183" s="125"/>
      <c r="J183" s="125"/>
      <c r="K183" s="125"/>
      <c r="L183" s="125"/>
      <c r="M183" s="125"/>
      <c r="N183" s="125"/>
      <c r="O183" s="125"/>
      <c r="P183" s="125"/>
      <c r="Q183" s="125"/>
      <c r="R183" s="125"/>
    </row>
    <row r="184" spans="2:18" x14ac:dyDescent="0.25">
      <c r="B184" s="125"/>
      <c r="C184" s="125" t="s">
        <v>2011</v>
      </c>
      <c r="D184" s="125"/>
      <c r="E184" s="125"/>
      <c r="F184" s="125"/>
      <c r="G184" s="125"/>
      <c r="H184" s="125"/>
      <c r="I184" s="125"/>
      <c r="J184" s="125"/>
      <c r="K184" s="125"/>
      <c r="L184" s="125"/>
      <c r="M184" s="125"/>
      <c r="N184" s="125"/>
      <c r="O184" s="125"/>
      <c r="P184" s="125"/>
      <c r="Q184" s="125"/>
      <c r="R184" s="125"/>
    </row>
    <row r="185" spans="2:18" x14ac:dyDescent="0.25">
      <c r="B185" s="125"/>
      <c r="C185" s="125" t="s">
        <v>2012</v>
      </c>
      <c r="D185" s="125"/>
      <c r="E185" s="125"/>
      <c r="F185" s="125"/>
      <c r="G185" s="125"/>
      <c r="H185" s="125"/>
      <c r="I185" s="125"/>
      <c r="J185" s="125"/>
      <c r="K185" s="125"/>
      <c r="L185" s="125"/>
      <c r="M185" s="125"/>
      <c r="N185" s="125"/>
      <c r="O185" s="125"/>
      <c r="P185" s="125"/>
      <c r="Q185" s="125"/>
      <c r="R185" s="125"/>
    </row>
    <row r="186" spans="2:18" x14ac:dyDescent="0.25">
      <c r="B186" s="125"/>
      <c r="C186" s="125" t="s">
        <v>2141</v>
      </c>
      <c r="D186" s="125"/>
      <c r="E186" s="125"/>
      <c r="F186" s="125"/>
      <c r="G186" s="125"/>
      <c r="H186" s="125"/>
      <c r="I186" s="125"/>
      <c r="J186" s="125"/>
      <c r="K186" s="125"/>
      <c r="L186" s="125"/>
      <c r="M186" s="125"/>
      <c r="N186" s="125"/>
      <c r="O186" s="125"/>
      <c r="P186" s="125"/>
      <c r="Q186" s="125"/>
      <c r="R186" s="125"/>
    </row>
    <row r="187" spans="2:18" x14ac:dyDescent="0.25">
      <c r="C187" s="125">
        <v>1</v>
      </c>
      <c r="D187" s="125" t="s">
        <v>2142</v>
      </c>
      <c r="E187" s="125"/>
      <c r="F187" s="125"/>
      <c r="G187" s="125"/>
      <c r="H187" s="125"/>
      <c r="I187" s="125"/>
      <c r="J187" s="125"/>
      <c r="K187" s="125"/>
      <c r="L187" s="125" t="s">
        <v>2144</v>
      </c>
      <c r="M187" s="125"/>
      <c r="N187" s="125"/>
    </row>
    <row r="188" spans="2:18" x14ac:dyDescent="0.25">
      <c r="C188" s="125">
        <v>2</v>
      </c>
      <c r="D188" s="125" t="s">
        <v>2143</v>
      </c>
      <c r="E188" s="125"/>
      <c r="F188" s="125"/>
      <c r="G188" s="125"/>
      <c r="H188" s="125"/>
      <c r="I188" s="125"/>
      <c r="J188" s="125"/>
      <c r="K188" s="125"/>
      <c r="L188" s="125" t="s">
        <v>2145</v>
      </c>
      <c r="M188" s="125"/>
      <c r="N188" s="125"/>
    </row>
    <row r="189" spans="2:18" x14ac:dyDescent="0.25">
      <c r="D189" s="126"/>
    </row>
    <row r="190" spans="2:18" x14ac:dyDescent="0.25">
      <c r="C190" s="125"/>
    </row>
    <row r="191" spans="2:18" x14ac:dyDescent="0.25">
      <c r="C191" s="125"/>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9" tint="0.39997558519241921"/>
    <pageSetUpPr fitToPage="1"/>
  </sheetPr>
  <dimension ref="A1:AN85"/>
  <sheetViews>
    <sheetView showGridLines="0" tabSelected="1" zoomScaleNormal="100" zoomScaleSheetLayoutView="90" workbookViewId="0">
      <selection activeCell="K4" sqref="K4"/>
    </sheetView>
  </sheetViews>
  <sheetFormatPr defaultColWidth="15.5703125" defaultRowHeight="15" outlineLevelCol="1" x14ac:dyDescent="0.25"/>
  <cols>
    <col min="1" max="1" width="4.5703125" customWidth="1"/>
    <col min="3" max="4" width="21.42578125" customWidth="1"/>
    <col min="5" max="5" width="19.5703125" customWidth="1"/>
    <col min="6" max="6" width="14.140625" customWidth="1"/>
    <col min="7" max="7" width="21.85546875" customWidth="1"/>
    <col min="10" max="10" width="15.5703125" customWidth="1"/>
    <col min="11" max="11" width="2.5703125" customWidth="1"/>
    <col min="12" max="12" width="2.5703125" style="133" customWidth="1"/>
    <col min="13" max="13" width="2.5703125" style="107" hidden="1" customWidth="1" outlineLevel="1"/>
    <col min="14" max="14" width="37.42578125" style="107" hidden="1" customWidth="1" outlineLevel="1"/>
    <col min="15" max="18" width="15.5703125" style="107" hidden="1" customWidth="1" outlineLevel="1"/>
    <col min="19" max="19" width="2.5703125" style="107" hidden="1" customWidth="1" outlineLevel="1"/>
    <col min="20" max="24" width="15.5703125" style="107" hidden="1" customWidth="1" outlineLevel="1"/>
    <col min="25" max="25" width="2.5703125" style="107" hidden="1" customWidth="1" outlineLevel="1"/>
    <col min="26" max="26" width="20.5703125" style="107" hidden="1" customWidth="1" outlineLevel="1"/>
    <col min="27" max="28" width="15.5703125" style="107" hidden="1" customWidth="1" outlineLevel="1"/>
    <col min="29" max="29" width="17.42578125" style="107" hidden="1" customWidth="1" outlineLevel="1"/>
    <col min="30" max="32" width="15.5703125" style="107" hidden="1" customWidth="1" outlineLevel="1"/>
    <col min="33" max="33" width="2.5703125" style="107" hidden="1" customWidth="1" outlineLevel="1"/>
    <col min="34" max="34" width="2.5703125" style="133" customWidth="1" collapsed="1"/>
    <col min="35" max="35" width="2.5703125" style="134" hidden="1" customWidth="1" outlineLevel="1"/>
    <col min="36" max="38" width="15.5703125" style="134" hidden="1" customWidth="1" outlineLevel="1"/>
    <col min="39" max="39" width="2.5703125" style="134" hidden="1" customWidth="1" outlineLevel="1"/>
    <col min="40" max="40" width="2.5703125" style="133" customWidth="1" collapsed="1"/>
  </cols>
  <sheetData>
    <row r="1" spans="1:40" x14ac:dyDescent="0.25">
      <c r="D1" s="206" t="s">
        <v>3125</v>
      </c>
      <c r="E1" s="206">
        <v>4</v>
      </c>
    </row>
    <row r="2" spans="1:40" x14ac:dyDescent="0.25">
      <c r="D2" s="206" t="s">
        <v>3124</v>
      </c>
      <c r="E2" s="207">
        <v>46146</v>
      </c>
      <c r="J2" s="132" t="s">
        <v>27</v>
      </c>
    </row>
    <row r="3" spans="1:40" x14ac:dyDescent="0.25">
      <c r="J3" s="135" t="s">
        <v>28</v>
      </c>
    </row>
    <row r="4" spans="1:40" x14ac:dyDescent="0.25">
      <c r="J4" s="135" t="s">
        <v>29</v>
      </c>
    </row>
    <row r="6" spans="1:40" x14ac:dyDescent="0.25">
      <c r="H6" t="str">
        <f>IF($P$48="Y",'FX Rates'!#REF!,"")</f>
        <v/>
      </c>
    </row>
    <row r="7" spans="1:40" ht="18.75" x14ac:dyDescent="0.3">
      <c r="A7" s="136" t="s">
        <v>0</v>
      </c>
    </row>
    <row r="8" spans="1:40" x14ac:dyDescent="0.25">
      <c r="A8" s="155" t="s">
        <v>2149</v>
      </c>
    </row>
    <row r="9" spans="1:40" x14ac:dyDescent="0.25">
      <c r="A9" t="s">
        <v>9</v>
      </c>
    </row>
    <row r="11" spans="1:40" s="154" customFormat="1" x14ac:dyDescent="0.25">
      <c r="A11" s="82" t="s">
        <v>10</v>
      </c>
      <c r="B11" s="82"/>
      <c r="C11" s="82"/>
      <c r="D11" s="82"/>
      <c r="E11" s="82"/>
      <c r="F11" s="82"/>
      <c r="G11" s="82"/>
      <c r="H11" s="82"/>
      <c r="I11" s="82"/>
      <c r="J11" s="82"/>
      <c r="K11" s="82"/>
      <c r="L11" s="82"/>
      <c r="M11" s="137"/>
      <c r="N11" s="137"/>
      <c r="O11" s="137"/>
      <c r="P11" s="137"/>
      <c r="Q11" s="137"/>
      <c r="R11" s="137"/>
      <c r="S11" s="137"/>
      <c r="T11" s="137"/>
      <c r="U11" s="137"/>
      <c r="V11" s="137"/>
      <c r="W11" s="137"/>
      <c r="X11" s="137"/>
      <c r="Y11" s="137"/>
      <c r="Z11" s="137"/>
      <c r="AA11" s="137"/>
      <c r="AB11" s="137"/>
      <c r="AC11" s="137"/>
      <c r="AD11" s="137"/>
      <c r="AE11" s="137"/>
      <c r="AF11" s="137"/>
      <c r="AG11" s="137"/>
      <c r="AH11" s="82"/>
      <c r="AI11" s="163"/>
      <c r="AJ11" s="163"/>
      <c r="AK11" s="163"/>
      <c r="AL11" s="163"/>
      <c r="AM11" s="163"/>
      <c r="AN11" s="82"/>
    </row>
    <row r="12" spans="1:40" ht="15.75" thickBot="1" x14ac:dyDescent="0.3"/>
    <row r="13" spans="1:40" ht="29.45" customHeight="1" thickBot="1" x14ac:dyDescent="0.3">
      <c r="B13" s="138" t="s">
        <v>347</v>
      </c>
      <c r="C13" s="237"/>
      <c r="D13" s="238"/>
      <c r="E13" s="138" t="s">
        <v>2128</v>
      </c>
      <c r="F13" s="237"/>
      <c r="G13" s="238"/>
      <c r="H13" s="138" t="s">
        <v>348</v>
      </c>
      <c r="I13" s="204"/>
    </row>
    <row r="14" spans="1:40" ht="45.75" thickBot="1" x14ac:dyDescent="0.3">
      <c r="B14" s="201" t="s">
        <v>3114</v>
      </c>
      <c r="C14" s="244"/>
      <c r="D14" s="245"/>
      <c r="E14" s="201" t="s">
        <v>3117</v>
      </c>
      <c r="F14" s="237"/>
      <c r="G14" s="246"/>
      <c r="H14" s="246"/>
      <c r="I14" s="238"/>
    </row>
    <row r="15" spans="1:40" ht="15.75" thickBot="1" x14ac:dyDescent="0.3">
      <c r="B15" s="140" t="s">
        <v>1</v>
      </c>
      <c r="C15" s="139" t="s">
        <v>2</v>
      </c>
      <c r="D15" s="240"/>
      <c r="E15" s="240"/>
      <c r="F15" s="240"/>
      <c r="G15" s="240"/>
      <c r="H15" s="240"/>
      <c r="I15" s="241"/>
    </row>
    <row r="16" spans="1:40" ht="15.75" thickBot="1" x14ac:dyDescent="0.3">
      <c r="B16" s="141"/>
      <c r="C16" s="139" t="s">
        <v>3</v>
      </c>
      <c r="D16" s="240"/>
      <c r="E16" s="241"/>
      <c r="F16" s="139" t="s">
        <v>4</v>
      </c>
      <c r="G16" s="240"/>
      <c r="H16" s="240"/>
      <c r="I16" s="241"/>
    </row>
    <row r="17" spans="1:40" ht="15.75" thickBot="1" x14ac:dyDescent="0.3">
      <c r="B17" s="142"/>
      <c r="C17" s="139" t="s">
        <v>11</v>
      </c>
      <c r="D17" s="240"/>
      <c r="E17" s="241"/>
      <c r="F17" s="139" t="s">
        <v>5</v>
      </c>
      <c r="G17" s="240"/>
      <c r="H17" s="240"/>
      <c r="I17" s="241"/>
    </row>
    <row r="18" spans="1:40" ht="15.75" thickBot="1" x14ac:dyDescent="0.3">
      <c r="B18" s="143" t="s">
        <v>6</v>
      </c>
      <c r="C18" s="242"/>
      <c r="D18" s="240"/>
      <c r="E18" s="241"/>
      <c r="F18" s="139" t="s">
        <v>7</v>
      </c>
      <c r="G18" s="243"/>
      <c r="H18" s="240"/>
      <c r="I18" s="241"/>
    </row>
    <row r="20" spans="1:40" x14ac:dyDescent="0.25">
      <c r="A20" t="s">
        <v>350</v>
      </c>
    </row>
    <row r="22" spans="1:40" s="154" customFormat="1" x14ac:dyDescent="0.25">
      <c r="A22" s="82" t="s">
        <v>12</v>
      </c>
      <c r="B22" s="82"/>
      <c r="C22" s="82"/>
      <c r="D22" s="82"/>
      <c r="E22" s="82"/>
      <c r="F22" s="82"/>
      <c r="G22" s="82"/>
      <c r="H22" s="82"/>
      <c r="I22" s="82"/>
      <c r="J22" s="82"/>
      <c r="K22" s="82"/>
      <c r="L22" s="82"/>
      <c r="M22" s="137"/>
      <c r="N22" s="137"/>
      <c r="O22" s="137"/>
      <c r="P22" s="137"/>
      <c r="Q22" s="137"/>
      <c r="R22" s="137"/>
      <c r="S22" s="137"/>
      <c r="T22" s="137"/>
      <c r="U22" s="137"/>
      <c r="V22" s="137"/>
      <c r="W22" s="137"/>
      <c r="X22" s="137"/>
      <c r="Y22" s="137"/>
      <c r="Z22" s="137"/>
      <c r="AA22" s="137"/>
      <c r="AB22" s="137"/>
      <c r="AC22" s="137"/>
      <c r="AD22" s="137"/>
      <c r="AE22" s="137"/>
      <c r="AF22" s="137"/>
      <c r="AG22" s="137"/>
      <c r="AH22" s="82"/>
      <c r="AI22" s="163"/>
      <c r="AJ22" s="163"/>
      <c r="AK22" s="163"/>
      <c r="AL22" s="163"/>
      <c r="AM22" s="163"/>
      <c r="AN22" s="82"/>
    </row>
    <row r="24" spans="1:40" x14ac:dyDescent="0.25">
      <c r="B24" t="s">
        <v>349</v>
      </c>
    </row>
    <row r="25" spans="1:40" x14ac:dyDescent="0.25">
      <c r="B25" t="s">
        <v>3120</v>
      </c>
      <c r="AJ25" s="217" t="s">
        <v>2082</v>
      </c>
      <c r="AK25" s="218"/>
      <c r="AL25" s="219"/>
    </row>
    <row r="26" spans="1:40" x14ac:dyDescent="0.25">
      <c r="C26" t="s">
        <v>13</v>
      </c>
      <c r="E26" t="s">
        <v>3121</v>
      </c>
      <c r="G26" t="s">
        <v>3122</v>
      </c>
      <c r="AJ26" s="165" t="b">
        <v>0</v>
      </c>
      <c r="AK26" s="165" t="b">
        <v>0</v>
      </c>
      <c r="AL26" s="165" t="b">
        <v>0</v>
      </c>
    </row>
    <row r="27" spans="1:40" x14ac:dyDescent="0.25">
      <c r="C27" t="s">
        <v>14</v>
      </c>
      <c r="E27" s="236"/>
      <c r="F27" s="236"/>
      <c r="G27" s="8" t="s">
        <v>3123</v>
      </c>
      <c r="H27" s="236"/>
      <c r="I27" s="236"/>
      <c r="AJ27" s="164"/>
      <c r="AK27" s="164"/>
      <c r="AL27" s="164"/>
    </row>
    <row r="28" spans="1:40" x14ac:dyDescent="0.25">
      <c r="C28" s="125"/>
      <c r="E28" s="125"/>
      <c r="G28" s="125"/>
      <c r="AJ28" s="164"/>
      <c r="AK28" s="164"/>
      <c r="AL28" s="164"/>
    </row>
    <row r="29" spans="1:40" x14ac:dyDescent="0.25">
      <c r="B29" t="s">
        <v>3126</v>
      </c>
      <c r="AJ29" s="165"/>
      <c r="AK29" s="164"/>
      <c r="AL29" s="164"/>
    </row>
    <row r="30" spans="1:40" x14ac:dyDescent="0.25">
      <c r="AJ30" s="164"/>
      <c r="AK30" s="164"/>
      <c r="AL30" s="164"/>
    </row>
    <row r="31" spans="1:40" x14ac:dyDescent="0.25">
      <c r="B31" t="s">
        <v>2152</v>
      </c>
      <c r="AJ31" s="165">
        <v>1</v>
      </c>
      <c r="AK31" s="164"/>
      <c r="AL31" s="164"/>
    </row>
    <row r="33" spans="1:40" s="154" customFormat="1" x14ac:dyDescent="0.25">
      <c r="A33" s="82" t="s">
        <v>15</v>
      </c>
      <c r="B33" s="82"/>
      <c r="C33" s="82"/>
      <c r="D33" s="82"/>
      <c r="E33" s="82"/>
      <c r="F33" s="82"/>
      <c r="G33" s="82"/>
      <c r="H33" s="82"/>
      <c r="I33" s="82"/>
      <c r="J33" s="82"/>
      <c r="K33" s="82"/>
      <c r="L33" s="82"/>
      <c r="M33" s="137"/>
      <c r="N33" s="137"/>
      <c r="O33" s="137"/>
      <c r="P33" s="137"/>
      <c r="Q33" s="137"/>
      <c r="R33" s="137"/>
      <c r="S33" s="137"/>
      <c r="T33" s="137"/>
      <c r="U33" s="137"/>
      <c r="V33" s="137"/>
      <c r="W33" s="137"/>
      <c r="X33" s="137"/>
      <c r="Y33" s="137"/>
      <c r="Z33" s="137"/>
      <c r="AA33" s="137"/>
      <c r="AB33" s="137"/>
      <c r="AC33" s="137"/>
      <c r="AD33" s="137"/>
      <c r="AE33" s="137"/>
      <c r="AF33" s="137"/>
      <c r="AG33" s="137"/>
      <c r="AH33" s="82"/>
      <c r="AI33" s="163"/>
      <c r="AJ33" s="163"/>
      <c r="AK33" s="163"/>
      <c r="AL33" s="163"/>
      <c r="AM33" s="163"/>
      <c r="AN33" s="82"/>
    </row>
    <row r="35" spans="1:40" x14ac:dyDescent="0.25">
      <c r="A35" s="8" t="s">
        <v>3133</v>
      </c>
      <c r="D35" s="239"/>
      <c r="E35" s="239"/>
      <c r="F35" s="239"/>
      <c r="G35" s="125"/>
    </row>
    <row r="36" spans="1:40" x14ac:dyDescent="0.25">
      <c r="G36" s="125"/>
      <c r="AK36" s="134" t="s">
        <v>106</v>
      </c>
    </row>
    <row r="37" spans="1:40" x14ac:dyDescent="0.25">
      <c r="A37" s="8" t="s">
        <v>2067</v>
      </c>
      <c r="G37" s="125"/>
      <c r="AK37" s="134" t="s">
        <v>301</v>
      </c>
    </row>
    <row r="38" spans="1:40" ht="15.75" thickBot="1" x14ac:dyDescent="0.3">
      <c r="A38" s="190" t="s">
        <v>3113</v>
      </c>
      <c r="AK38" s="134" t="s">
        <v>313</v>
      </c>
    </row>
    <row r="39" spans="1:40" ht="15" customHeight="1" x14ac:dyDescent="0.25">
      <c r="A39" s="227"/>
      <c r="B39" s="228"/>
      <c r="C39" s="228"/>
      <c r="D39" s="228"/>
      <c r="E39" s="228"/>
      <c r="F39" s="228"/>
      <c r="G39" s="228"/>
      <c r="H39" s="228"/>
      <c r="I39" s="229"/>
      <c r="AK39" s="134" t="s">
        <v>314</v>
      </c>
    </row>
    <row r="40" spans="1:40" x14ac:dyDescent="0.25">
      <c r="A40" s="230"/>
      <c r="B40" s="231"/>
      <c r="C40" s="231"/>
      <c r="D40" s="231"/>
      <c r="E40" s="231"/>
      <c r="F40" s="231"/>
      <c r="G40" s="231"/>
      <c r="H40" s="231"/>
      <c r="I40" s="232"/>
      <c r="AK40" s="134" t="s">
        <v>315</v>
      </c>
    </row>
    <row r="41" spans="1:40" x14ac:dyDescent="0.25">
      <c r="A41" s="230"/>
      <c r="B41" s="231"/>
      <c r="C41" s="231"/>
      <c r="D41" s="231"/>
      <c r="E41" s="231"/>
      <c r="F41" s="231"/>
      <c r="G41" s="231"/>
      <c r="H41" s="231"/>
      <c r="I41" s="232"/>
      <c r="AK41" s="134" t="s">
        <v>316</v>
      </c>
    </row>
    <row r="42" spans="1:40" x14ac:dyDescent="0.25">
      <c r="A42" s="230"/>
      <c r="B42" s="231"/>
      <c r="C42" s="231"/>
      <c r="D42" s="231"/>
      <c r="E42" s="231"/>
      <c r="F42" s="231"/>
      <c r="G42" s="231"/>
      <c r="H42" s="231"/>
      <c r="I42" s="232"/>
      <c r="L42" s="94"/>
      <c r="M42" s="129"/>
      <c r="AK42" s="134" t="s">
        <v>317</v>
      </c>
    </row>
    <row r="43" spans="1:40" ht="15.75" thickBot="1" x14ac:dyDescent="0.3">
      <c r="A43" s="233"/>
      <c r="B43" s="234"/>
      <c r="C43" s="234"/>
      <c r="D43" s="234"/>
      <c r="E43" s="234"/>
      <c r="F43" s="234"/>
      <c r="G43" s="234"/>
      <c r="H43" s="234"/>
      <c r="I43" s="235"/>
      <c r="AK43" s="134" t="s">
        <v>318</v>
      </c>
    </row>
    <row r="44" spans="1:40" x14ac:dyDescent="0.25">
      <c r="Z44" s="158"/>
      <c r="AK44" s="134" t="s">
        <v>319</v>
      </c>
    </row>
    <row r="45" spans="1:40" x14ac:dyDescent="0.25">
      <c r="A45" s="191" t="s">
        <v>3112</v>
      </c>
      <c r="B45" s="192"/>
      <c r="C45" s="193" t="str">
        <f>LEFT(A39,50)</f>
        <v/>
      </c>
      <c r="D45" s="192"/>
      <c r="E45" s="194"/>
      <c r="Z45" s="158"/>
      <c r="AK45" s="134" t="s">
        <v>320</v>
      </c>
    </row>
    <row r="46" spans="1:40" x14ac:dyDescent="0.25">
      <c r="Z46" s="158"/>
      <c r="AK46" s="134" t="s">
        <v>321</v>
      </c>
    </row>
    <row r="47" spans="1:40" ht="15.75" thickBot="1" x14ac:dyDescent="0.3">
      <c r="A47" s="8" t="s">
        <v>16</v>
      </c>
      <c r="C47" s="125" t="str">
        <f>IF(AND(OR(C13=299993,C13=299994,C13=299995,C13=299996,C13=299998),OR(COUNTIF(B51:B60,"6005")&gt;0,COUNTIF(B51:B60,"6006")&gt;0)),"GL 6005 FEE FOR SERVICE AND GL 6006 NON-EMPLOYEE HONORARIA CANNOT BE USED ON A SUNDRY SUPPLIER","")</f>
        <v/>
      </c>
      <c r="P47" s="188" t="str">
        <f>IF(J48="","",IF(COUNTIF($J$51:$J$60,"CAD")=COUNTA($J$51:$J$60),"N/A",IF(COUNTIF($J$51:$J$60,$J$51)=COUNTA($J$51:$J$60),"N","Y")))</f>
        <v/>
      </c>
      <c r="Z47" s="158"/>
      <c r="AC47" s="158"/>
      <c r="AK47" s="134" t="s">
        <v>322</v>
      </c>
    </row>
    <row r="48" spans="1:40" ht="15.75" thickBot="1" x14ac:dyDescent="0.3">
      <c r="A48" s="8"/>
      <c r="C48" s="125"/>
      <c r="N48" s="91" t="s">
        <v>334</v>
      </c>
      <c r="P48" s="152" t="str">
        <f>IF(J49="","",IF(COUNTIF($J$51:$J$60,"CAD")=COUNTA($J$51:$J$60),"N/A",IF(COUNTIF($J$51:$J$60,$J$51)=COUNTA($J$51:$J$60),"N","Y")))</f>
        <v>N/A</v>
      </c>
      <c r="T48" s="221" t="s">
        <v>353</v>
      </c>
      <c r="U48" s="222"/>
      <c r="V48" s="222"/>
      <c r="W48" s="222"/>
      <c r="X48" s="223"/>
      <c r="Z48" s="224" t="s">
        <v>354</v>
      </c>
      <c r="AA48" s="225"/>
      <c r="AB48" s="225"/>
      <c r="AC48" s="225"/>
      <c r="AD48" s="225"/>
      <c r="AE48" s="225"/>
      <c r="AF48" s="226"/>
      <c r="AK48" s="134" t="s">
        <v>323</v>
      </c>
    </row>
    <row r="49" spans="1:37" x14ac:dyDescent="0.25">
      <c r="A49" s="196"/>
      <c r="B49" s="196" t="s">
        <v>17</v>
      </c>
      <c r="C49" s="196" t="s">
        <v>18</v>
      </c>
      <c r="D49" s="196" t="s">
        <v>3127</v>
      </c>
      <c r="E49" s="196" t="s">
        <v>2068</v>
      </c>
      <c r="F49" s="196" t="s">
        <v>19</v>
      </c>
      <c r="G49" s="196" t="s">
        <v>20</v>
      </c>
      <c r="H49" s="196" t="s">
        <v>2069</v>
      </c>
      <c r="I49" s="197" t="s">
        <v>21</v>
      </c>
      <c r="J49" s="197" t="s">
        <v>2070</v>
      </c>
      <c r="K49" s="93"/>
      <c r="N49" s="49" t="s">
        <v>302</v>
      </c>
      <c r="O49" s="50" t="s">
        <v>21</v>
      </c>
      <c r="P49" s="70" t="s">
        <v>335</v>
      </c>
      <c r="Q49" s="50" t="s">
        <v>335</v>
      </c>
      <c r="R49" s="71" t="s">
        <v>336</v>
      </c>
      <c r="S49" s="72"/>
      <c r="T49" s="73" t="s">
        <v>337</v>
      </c>
      <c r="U49" s="50" t="s">
        <v>20</v>
      </c>
      <c r="V49" s="50" t="s">
        <v>338</v>
      </c>
      <c r="W49" s="50" t="s">
        <v>339</v>
      </c>
      <c r="X49" s="71" t="s">
        <v>335</v>
      </c>
      <c r="Z49" s="108" t="s">
        <v>355</v>
      </c>
      <c r="AA49" s="70" t="s">
        <v>356</v>
      </c>
      <c r="AB49" s="109" t="s">
        <v>20</v>
      </c>
      <c r="AC49" s="109" t="s">
        <v>20</v>
      </c>
      <c r="AD49" s="70" t="s">
        <v>357</v>
      </c>
      <c r="AE49" s="109" t="s">
        <v>358</v>
      </c>
      <c r="AF49" s="110" t="s">
        <v>359</v>
      </c>
      <c r="AK49" s="134" t="s">
        <v>324</v>
      </c>
    </row>
    <row r="50" spans="1:37" ht="15.75" thickBot="1" x14ac:dyDescent="0.3">
      <c r="A50" s="198"/>
      <c r="B50" s="199" t="s">
        <v>2137</v>
      </c>
      <c r="C50" s="198"/>
      <c r="D50" s="199" t="s">
        <v>3128</v>
      </c>
      <c r="E50" s="199"/>
      <c r="F50" s="199" t="s">
        <v>22</v>
      </c>
      <c r="G50" s="198"/>
      <c r="H50" s="198"/>
      <c r="I50" s="200"/>
      <c r="J50" s="200"/>
      <c r="K50" s="93"/>
      <c r="N50" s="51"/>
      <c r="O50" s="52" t="str">
        <f>IF(OR($P$48="N/A",$P$48="Y"),"CAD",J51)</f>
        <v>CAD</v>
      </c>
      <c r="P50" s="74" t="s">
        <v>60</v>
      </c>
      <c r="Q50" s="75" t="s">
        <v>17</v>
      </c>
      <c r="R50" s="95"/>
      <c r="S50" s="96"/>
      <c r="T50" s="76" t="s">
        <v>17</v>
      </c>
      <c r="U50" s="97"/>
      <c r="V50" s="97"/>
      <c r="W50" s="97"/>
      <c r="X50" s="77" t="s">
        <v>17</v>
      </c>
      <c r="Z50" s="111"/>
      <c r="AA50" s="74"/>
      <c r="AB50" s="112"/>
      <c r="AC50" s="112" t="s">
        <v>360</v>
      </c>
      <c r="AD50" s="74" t="s">
        <v>60</v>
      </c>
      <c r="AE50" s="112" t="s">
        <v>60</v>
      </c>
      <c r="AF50" s="113"/>
      <c r="AK50" s="134" t="s">
        <v>325</v>
      </c>
    </row>
    <row r="51" spans="1:37" x14ac:dyDescent="0.25">
      <c r="A51" s="144">
        <v>1</v>
      </c>
      <c r="B51" s="1"/>
      <c r="C51" s="1"/>
      <c r="D51" s="1"/>
      <c r="E51" s="1"/>
      <c r="F51" s="3">
        <f t="shared" ref="F51" si="0">I51-SUM(G51:H51)</f>
        <v>0</v>
      </c>
      <c r="G51" s="4"/>
      <c r="H51" s="4"/>
      <c r="I51" s="4"/>
      <c r="J51" s="4"/>
      <c r="K51" s="145"/>
      <c r="N51" s="53" t="str">
        <f>IF($P$48="Y",IFERROR(IFERROR(IFERROR(IFERROR(IF(OR(J51="CAD",I51=0),"",VLOOKUP(J51&amp;$H$67,'FX Rates'!$B:$D,3,FALSE)),VLOOKUP(J51&amp;($H$67-1),'FX Rates'!$B:$D,3,FALSE)),VLOOKUP(J51&amp;($H$67-2),'FX Rates'!$B:$D,3,FALSE)),VLOOKUP(J51&amp;($H$67-3),'FX Rates'!$B:$D,3,FALSE)),"Check Date, Currency or Load Sheet"),"")</f>
        <v/>
      </c>
      <c r="O51" s="98">
        <f>ROUND(IFERROR(IF(OR($P$48="N/A",$P$48="N",J51="CAD"),I51,I51*N51),0),2)</f>
        <v>0</v>
      </c>
      <c r="P51" s="78">
        <f t="shared" ref="P51:P60" si="1">ROUND(IFERROR(IF(REPLACE($Q51,1,FIND("-",$Q51),"")="3",O51/1.12,IF(REPLACE($Q51,1,FIND("-",$Q51),"")="2",O51/1.05,O51)),O51),2)</f>
        <v>0</v>
      </c>
      <c r="Q51" s="177" t="str">
        <f>IF(OR(LEFT($B51,1)="1",LEFT($B51,1)="2",LEFT($B51,1)="3",LEFT($B51,1)="4",LEFT($B51,1)="5"),$B51,$X51)</f>
        <v/>
      </c>
      <c r="R51" s="99" t="str">
        <f>IF(I51&lt;&gt;0,"Y","")</f>
        <v/>
      </c>
      <c r="S51" s="100"/>
      <c r="T51" s="101" t="str">
        <f t="shared" ref="T51" si="2">IF(I51&lt;&gt;"",B51&amp;IF(AND(G51&gt;0,H51&gt;0),"-3",IF(AND(G51&gt;0,H51=0),"-2","-1")),"")</f>
        <v/>
      </c>
      <c r="U51" s="102" t="str">
        <f>IF(I51&gt;0,G51,"")</f>
        <v/>
      </c>
      <c r="V51" s="98" t="str">
        <f>IF(OR(RIGHT(T51,1)="2",RIGHT(T51,1)="3"),F51*0.05,"")</f>
        <v/>
      </c>
      <c r="W51" s="98" t="str">
        <f>IF(OR(RIGHT(T51,1)="",RIGHT(T51,1)="1"),"",IF(AND(OR(RIGHT(T51,1)="2",RIGHT(T51,1)="3"),U51&gt;=F51*0.0475,U51&lt;=F51*0.0525),"PASS","CHANGE TO NT"))</f>
        <v/>
      </c>
      <c r="X51" s="99" t="str">
        <f t="shared" ref="X51" si="3">IF(OR(W51="",W51="PASS"),T51,B51&amp;"-1")</f>
        <v/>
      </c>
      <c r="Z51" s="114" t="str">
        <f>IF(O51&lt;&gt;0,IF(C51&lt;&gt;"",IFERROR(VLOOKUP(C51,'WO Type'!C:D,2,FALSE),"Reload WO Type tab"),"N/A"),"")</f>
        <v/>
      </c>
      <c r="AA51" s="78">
        <f>ROUND(IFERROR(IF(REPLACE($Q51,1,FIND("-",$Q51),"")="3",$O51/1.12*1.07,IF(REPLACE($Q51,1,FIND("-",$Q51),"")="2",$O51/1.05,$O51)),$O51),2)</f>
        <v>0</v>
      </c>
      <c r="AB51" s="78">
        <f>ROUND(IFERROR(IF(REPLACE($Q51,1,FIND("-",$Q51),"")="3",$O51/1.12*0.05,(IF(REPLACE($Q51,1,FIND("-",$Q51),"")="2",$O51/1.05*0.05,0))),0),2)</f>
        <v>0</v>
      </c>
      <c r="AC51" s="78">
        <f>-ROUND(IF(OR($Z51&lt;&gt;"E",RIGHT($Q51,1)="1"),0,AB51*0.33),2)</f>
        <v>0</v>
      </c>
      <c r="AD51" s="78">
        <f t="shared" ref="AD51" si="4">AB51+AC51</f>
        <v>0</v>
      </c>
      <c r="AE51" s="78">
        <f t="shared" ref="AE51" si="5">AA51-AC51</f>
        <v>0</v>
      </c>
      <c r="AF51" s="115">
        <f>O51-SUM(AD51:AE51)</f>
        <v>0</v>
      </c>
      <c r="AK51" s="134" t="s">
        <v>326</v>
      </c>
    </row>
    <row r="52" spans="1:37" x14ac:dyDescent="0.25">
      <c r="A52" s="144">
        <v>2</v>
      </c>
      <c r="B52" s="1"/>
      <c r="C52" s="1"/>
      <c r="D52" s="1"/>
      <c r="E52" s="1"/>
      <c r="F52" s="3">
        <f t="shared" ref="F52" si="6">I52-SUM(G52:H52)</f>
        <v>0</v>
      </c>
      <c r="G52" s="4"/>
      <c r="H52" s="4"/>
      <c r="I52" s="4"/>
      <c r="J52" s="4"/>
      <c r="K52" s="145"/>
      <c r="N52" s="53" t="str">
        <f>IF($P$48="Y",IFERROR(IFERROR(IFERROR(IFERROR(IF(OR(J52="CAD",I52=0),"",VLOOKUP(J52&amp;$H$67,'FX Rates'!$B:$D,3,FALSE)),VLOOKUP(J52&amp;($H$67-1),'FX Rates'!$B:$D,3,FALSE)),VLOOKUP(J52&amp;($H$67-2),'FX Rates'!$B:$D,3,FALSE)),VLOOKUP(J52&amp;($H$67-3),'FX Rates'!$B:$D,3,FALSE)),"Check Date, Currency or Load Sheet"),"")</f>
        <v/>
      </c>
      <c r="O52" s="98">
        <f t="shared" ref="O52:O60" si="7">ROUND(IFERROR(IF(OR($P$48="N/A",$P$48="N",J52="CAD"),I52,I52*N52),0),2)</f>
        <v>0</v>
      </c>
      <c r="P52" s="78">
        <f t="shared" si="1"/>
        <v>0</v>
      </c>
      <c r="Q52" s="177" t="str">
        <f t="shared" ref="Q52:Q60" si="8">IF(OR(LEFT($B52,1)="1",LEFT($B52,1)="2",LEFT($B52,1)="3",LEFT($B52,1)="4",LEFT($B52,1)="5"),$B52,$X52)</f>
        <v/>
      </c>
      <c r="R52" s="99" t="str">
        <f t="shared" ref="R52:R60" si="9">IF(I52&lt;&gt;0,"Y","")</f>
        <v/>
      </c>
      <c r="S52" s="100"/>
      <c r="T52" s="101" t="str">
        <f t="shared" ref="T52:T60" si="10">IF(I52&lt;&gt;"",B52&amp;IF(AND(G52&gt;0,H52&gt;0),"-3",IF(AND(G52&gt;0,H52=0),"-2","-1")),"")</f>
        <v/>
      </c>
      <c r="U52" s="102" t="str">
        <f t="shared" ref="U52:U60" si="11">IF(I52&gt;0,G52,"")</f>
        <v/>
      </c>
      <c r="V52" s="98" t="str">
        <f t="shared" ref="V52:V60" si="12">IF(OR(RIGHT(T52,1)="2",RIGHT(T52,1)="3"),F52*0.05,"")</f>
        <v/>
      </c>
      <c r="W52" s="98" t="str">
        <f t="shared" ref="W52:W60" si="13">IF(OR(RIGHT(T52,1)="",RIGHT(T52,1)="1"),"",IF(AND(OR(RIGHT(T52,1)="2",RIGHT(T52,1)="3"),U52&gt;=F52*0.0475,U52&lt;=F52*0.0525),"PASS","CHANGE TO NT"))</f>
        <v/>
      </c>
      <c r="X52" s="99" t="str">
        <f t="shared" ref="X52:X60" si="14">IF(OR(W52="",W52="PASS"),T52,B52&amp;"-1")</f>
        <v/>
      </c>
      <c r="Z52" s="114" t="str">
        <f>IF(O52&lt;&gt;0,IF(C52&lt;&gt;"",IFERROR(VLOOKUP(C52,'WO Type'!C:D,2,FALSE),"Reload WO Type tab"),"N/A"),"")</f>
        <v/>
      </c>
      <c r="AA52" s="78">
        <f t="shared" ref="AA52:AA60" si="15">ROUND(IFERROR(IF(REPLACE($Q52,1,FIND("-",$Q52),"")="3",$O52/1.12*1.07,IF(REPLACE($Q52,1,FIND("-",$Q52),"")="2",$O52/1.05,$O52)),$O52),2)</f>
        <v>0</v>
      </c>
      <c r="AB52" s="78">
        <f t="shared" ref="AB52:AB60" si="16">ROUND(IFERROR(IF(REPLACE($Q52,1,FIND("-",$Q52),"")="3",$O52/1.12*0.05,(IF(REPLACE($Q52,1,FIND("-",$Q52),"")="2",$O52/1.05*0.05,0))),0),2)</f>
        <v>0</v>
      </c>
      <c r="AC52" s="78">
        <f t="shared" ref="AC52:AC60" si="17">-ROUND(IF(OR($Z52&lt;&gt;"E",RIGHT($Q52,1)="1"),0,AB52*0.33),2)</f>
        <v>0</v>
      </c>
      <c r="AD52" s="78">
        <f t="shared" ref="AD52:AD60" si="18">AB52+AC52</f>
        <v>0</v>
      </c>
      <c r="AE52" s="78">
        <f t="shared" ref="AE52:AE60" si="19">AA52-AC52</f>
        <v>0</v>
      </c>
      <c r="AF52" s="115">
        <f t="shared" ref="AF52:AF60" si="20">O52-SUM(AD52:AE52)</f>
        <v>0</v>
      </c>
      <c r="AK52" s="134" t="s">
        <v>327</v>
      </c>
    </row>
    <row r="53" spans="1:37" x14ac:dyDescent="0.25">
      <c r="A53" s="144">
        <v>3</v>
      </c>
      <c r="B53" s="1"/>
      <c r="C53" s="1"/>
      <c r="D53" s="1"/>
      <c r="E53" s="1"/>
      <c r="F53" s="3">
        <f t="shared" ref="F53" si="21">I53-SUM(G53:H53)</f>
        <v>0</v>
      </c>
      <c r="G53" s="4"/>
      <c r="H53" s="4"/>
      <c r="I53" s="4"/>
      <c r="J53" s="4"/>
      <c r="K53" s="145"/>
      <c r="N53" s="53" t="str">
        <f>IF($P$48="Y",IFERROR(IFERROR(IFERROR(IFERROR(IF(OR(J53="CAD",I53=0),"",VLOOKUP(J53&amp;$H$67,'FX Rates'!$B:$D,3,FALSE)),VLOOKUP(J53&amp;($H$67-1),'FX Rates'!$B:$D,3,FALSE)),VLOOKUP(J53&amp;($H$67-2),'FX Rates'!$B:$D,3,FALSE)),VLOOKUP(J53&amp;($H$67-3),'FX Rates'!$B:$D,3,FALSE)),"Check Date, Currency or Load Sheet"),"")</f>
        <v/>
      </c>
      <c r="O53" s="98">
        <f t="shared" si="7"/>
        <v>0</v>
      </c>
      <c r="P53" s="78">
        <f t="shared" si="1"/>
        <v>0</v>
      </c>
      <c r="Q53" s="177" t="str">
        <f t="shared" si="8"/>
        <v/>
      </c>
      <c r="R53" s="99" t="str">
        <f t="shared" si="9"/>
        <v/>
      </c>
      <c r="S53" s="100"/>
      <c r="T53" s="101" t="str">
        <f t="shared" si="10"/>
        <v/>
      </c>
      <c r="U53" s="102" t="str">
        <f t="shared" si="11"/>
        <v/>
      </c>
      <c r="V53" s="98" t="str">
        <f t="shared" si="12"/>
        <v/>
      </c>
      <c r="W53" s="98" t="str">
        <f t="shared" si="13"/>
        <v/>
      </c>
      <c r="X53" s="99" t="str">
        <f t="shared" si="14"/>
        <v/>
      </c>
      <c r="Z53" s="114" t="str">
        <f>IF(O53&lt;&gt;0,IF(C53&lt;&gt;"",IFERROR(VLOOKUP(C53,'WO Type'!C:D,2,FALSE),"Reload WO Type tab"),"N/A"),"")</f>
        <v/>
      </c>
      <c r="AA53" s="78">
        <f t="shared" si="15"/>
        <v>0</v>
      </c>
      <c r="AB53" s="78">
        <f t="shared" si="16"/>
        <v>0</v>
      </c>
      <c r="AC53" s="78">
        <f t="shared" si="17"/>
        <v>0</v>
      </c>
      <c r="AD53" s="78">
        <f t="shared" si="18"/>
        <v>0</v>
      </c>
      <c r="AE53" s="78">
        <f t="shared" si="19"/>
        <v>0</v>
      </c>
      <c r="AF53" s="115">
        <f t="shared" si="20"/>
        <v>0</v>
      </c>
      <c r="AK53" s="134" t="s">
        <v>328</v>
      </c>
    </row>
    <row r="54" spans="1:37" x14ac:dyDescent="0.25">
      <c r="A54" s="144">
        <v>4</v>
      </c>
      <c r="B54" s="156"/>
      <c r="C54" s="156"/>
      <c r="D54" s="156"/>
      <c r="E54" s="1"/>
      <c r="F54" s="3">
        <f t="shared" ref="F54:F60" si="22">I54-SUM(G54:H54)</f>
        <v>0</v>
      </c>
      <c r="G54" s="4"/>
      <c r="H54" s="4"/>
      <c r="I54" s="4"/>
      <c r="J54" s="4"/>
      <c r="K54" s="145"/>
      <c r="N54" s="53" t="str">
        <f>IF($P$48="Y",IFERROR(IFERROR(IFERROR(IFERROR(IF(OR(J54="CAD",I54=0),"",VLOOKUP(J54&amp;$H$67,'FX Rates'!$B:$D,3,FALSE)),VLOOKUP(J54&amp;($H$67-1),'FX Rates'!$B:$D,3,FALSE)),VLOOKUP(J54&amp;($H$67-2),'FX Rates'!$B:$D,3,FALSE)),VLOOKUP(J54&amp;($H$67-3),'FX Rates'!$B:$D,3,FALSE)),"Check Date, Currency or Load Sheet"),"")</f>
        <v/>
      </c>
      <c r="O54" s="98">
        <f t="shared" si="7"/>
        <v>0</v>
      </c>
      <c r="P54" s="78">
        <f t="shared" si="1"/>
        <v>0</v>
      </c>
      <c r="Q54" s="177" t="str">
        <f t="shared" si="8"/>
        <v/>
      </c>
      <c r="R54" s="99" t="str">
        <f t="shared" si="9"/>
        <v/>
      </c>
      <c r="S54" s="100"/>
      <c r="T54" s="101" t="str">
        <f t="shared" si="10"/>
        <v/>
      </c>
      <c r="U54" s="102" t="str">
        <f t="shared" si="11"/>
        <v/>
      </c>
      <c r="V54" s="98" t="str">
        <f t="shared" si="12"/>
        <v/>
      </c>
      <c r="W54" s="98" t="str">
        <f t="shared" si="13"/>
        <v/>
      </c>
      <c r="X54" s="99" t="str">
        <f t="shared" si="14"/>
        <v/>
      </c>
      <c r="Z54" s="114" t="str">
        <f>IF(O54&lt;&gt;0,IF(C54&lt;&gt;"",IFERROR(VLOOKUP(C54,'WO Type'!C:D,2,FALSE),"Reload WO Type tab"),"N/A"),"")</f>
        <v/>
      </c>
      <c r="AA54" s="78">
        <f t="shared" si="15"/>
        <v>0</v>
      </c>
      <c r="AB54" s="78">
        <f t="shared" si="16"/>
        <v>0</v>
      </c>
      <c r="AC54" s="78">
        <f t="shared" si="17"/>
        <v>0</v>
      </c>
      <c r="AD54" s="78">
        <f t="shared" si="18"/>
        <v>0</v>
      </c>
      <c r="AE54" s="78">
        <f t="shared" si="19"/>
        <v>0</v>
      </c>
      <c r="AF54" s="115">
        <f t="shared" si="20"/>
        <v>0</v>
      </c>
      <c r="AK54" s="134" t="s">
        <v>329</v>
      </c>
    </row>
    <row r="55" spans="1:37" x14ac:dyDescent="0.25">
      <c r="A55" s="144">
        <v>5</v>
      </c>
      <c r="B55" s="156"/>
      <c r="C55" s="156"/>
      <c r="D55" s="156"/>
      <c r="E55" s="1"/>
      <c r="F55" s="3">
        <f t="shared" si="22"/>
        <v>0</v>
      </c>
      <c r="G55" s="4"/>
      <c r="H55" s="4"/>
      <c r="I55" s="4"/>
      <c r="J55" s="4"/>
      <c r="K55" s="145"/>
      <c r="N55" s="53" t="str">
        <f>IF($P$48="Y",IFERROR(IFERROR(IFERROR(IFERROR(IF(OR(J55="CAD",I55=0),"",VLOOKUP(J55&amp;$H$67,'FX Rates'!$B:$D,3,FALSE)),VLOOKUP(J55&amp;($H$67-1),'FX Rates'!$B:$D,3,FALSE)),VLOOKUP(J55&amp;($H$67-2),'FX Rates'!$B:$D,3,FALSE)),VLOOKUP(J55&amp;($H$67-3),'FX Rates'!$B:$D,3,FALSE)),"Check Date, Currency or Load Sheet"),"")</f>
        <v/>
      </c>
      <c r="O55" s="98">
        <f t="shared" si="7"/>
        <v>0</v>
      </c>
      <c r="P55" s="78">
        <f t="shared" si="1"/>
        <v>0</v>
      </c>
      <c r="Q55" s="177" t="str">
        <f t="shared" si="8"/>
        <v/>
      </c>
      <c r="R55" s="99" t="str">
        <f t="shared" si="9"/>
        <v/>
      </c>
      <c r="S55" s="100"/>
      <c r="T55" s="101" t="str">
        <f t="shared" si="10"/>
        <v/>
      </c>
      <c r="U55" s="102" t="str">
        <f t="shared" si="11"/>
        <v/>
      </c>
      <c r="V55" s="98" t="str">
        <f t="shared" si="12"/>
        <v/>
      </c>
      <c r="W55" s="98" t="str">
        <f t="shared" si="13"/>
        <v/>
      </c>
      <c r="X55" s="99" t="str">
        <f t="shared" si="14"/>
        <v/>
      </c>
      <c r="Z55" s="114" t="str">
        <f>IF(O55&lt;&gt;0,IF(C55&lt;&gt;"",IFERROR(VLOOKUP(C55,'WO Type'!C:D,2,FALSE),"Reload WO Type tab"),"N/A"),"")</f>
        <v/>
      </c>
      <c r="AA55" s="78">
        <f t="shared" si="15"/>
        <v>0</v>
      </c>
      <c r="AB55" s="78">
        <f t="shared" si="16"/>
        <v>0</v>
      </c>
      <c r="AC55" s="78">
        <f t="shared" si="17"/>
        <v>0</v>
      </c>
      <c r="AD55" s="78">
        <f t="shared" si="18"/>
        <v>0</v>
      </c>
      <c r="AE55" s="78">
        <f t="shared" si="19"/>
        <v>0</v>
      </c>
      <c r="AF55" s="115">
        <f t="shared" si="20"/>
        <v>0</v>
      </c>
      <c r="AK55" s="134" t="s">
        <v>330</v>
      </c>
    </row>
    <row r="56" spans="1:37" x14ac:dyDescent="0.25">
      <c r="A56" s="144">
        <v>6</v>
      </c>
      <c r="B56" s="156"/>
      <c r="C56" s="156"/>
      <c r="D56" s="156"/>
      <c r="E56" s="1"/>
      <c r="F56" s="3">
        <f t="shared" si="22"/>
        <v>0</v>
      </c>
      <c r="G56" s="4"/>
      <c r="H56" s="4"/>
      <c r="I56" s="4"/>
      <c r="J56" s="4"/>
      <c r="K56" s="145"/>
      <c r="N56" s="53" t="str">
        <f>IF($P$48="Y",IFERROR(IFERROR(IFERROR(IFERROR(IF(OR(J56="CAD",I56=0),"",VLOOKUP(J56&amp;$H$67,'FX Rates'!$B:$D,3,FALSE)),VLOOKUP(J56&amp;($H$67-1),'FX Rates'!$B:$D,3,FALSE)),VLOOKUP(J56&amp;($H$67-2),'FX Rates'!$B:$D,3,FALSE)),VLOOKUP(J56&amp;($H$67-3),'FX Rates'!$B:$D,3,FALSE)),"Check Date, Currency or Load Sheet"),"")</f>
        <v/>
      </c>
      <c r="O56" s="98">
        <f t="shared" si="7"/>
        <v>0</v>
      </c>
      <c r="P56" s="78">
        <f t="shared" si="1"/>
        <v>0</v>
      </c>
      <c r="Q56" s="177" t="str">
        <f t="shared" si="8"/>
        <v/>
      </c>
      <c r="R56" s="99" t="str">
        <f t="shared" si="9"/>
        <v/>
      </c>
      <c r="S56" s="100"/>
      <c r="T56" s="101" t="str">
        <f t="shared" si="10"/>
        <v/>
      </c>
      <c r="U56" s="102" t="str">
        <f t="shared" si="11"/>
        <v/>
      </c>
      <c r="V56" s="98" t="str">
        <f t="shared" si="12"/>
        <v/>
      </c>
      <c r="W56" s="98" t="str">
        <f t="shared" si="13"/>
        <v/>
      </c>
      <c r="X56" s="99" t="str">
        <f t="shared" si="14"/>
        <v/>
      </c>
      <c r="Z56" s="114" t="str">
        <f>IF(O56&lt;&gt;0,IF(C56&lt;&gt;"",IFERROR(VLOOKUP(C56,'WO Type'!C:D,2,FALSE),"Reload WO Type tab"),"N/A"),"")</f>
        <v/>
      </c>
      <c r="AA56" s="78">
        <f t="shared" si="15"/>
        <v>0</v>
      </c>
      <c r="AB56" s="78">
        <f t="shared" si="16"/>
        <v>0</v>
      </c>
      <c r="AC56" s="78">
        <f t="shared" si="17"/>
        <v>0</v>
      </c>
      <c r="AD56" s="78">
        <f t="shared" si="18"/>
        <v>0</v>
      </c>
      <c r="AE56" s="78">
        <f t="shared" si="19"/>
        <v>0</v>
      </c>
      <c r="AF56" s="115">
        <f t="shared" si="20"/>
        <v>0</v>
      </c>
      <c r="AK56" s="134" t="s">
        <v>331</v>
      </c>
    </row>
    <row r="57" spans="1:37" x14ac:dyDescent="0.25">
      <c r="A57" s="144">
        <v>7</v>
      </c>
      <c r="B57" s="156"/>
      <c r="C57" s="156"/>
      <c r="D57" s="156"/>
      <c r="E57" s="1"/>
      <c r="F57" s="3">
        <f t="shared" si="22"/>
        <v>0</v>
      </c>
      <c r="G57" s="4"/>
      <c r="H57" s="4"/>
      <c r="I57" s="4"/>
      <c r="J57" s="4"/>
      <c r="K57" s="145"/>
      <c r="N57" s="53" t="str">
        <f>IF($P$48="Y",IFERROR(IFERROR(IFERROR(IFERROR(IF(OR(J57="CAD",I57=0),"",VLOOKUP(J57&amp;$H$67,'FX Rates'!$B:$D,3,FALSE)),VLOOKUP(J57&amp;($H$67-1),'FX Rates'!$B:$D,3,FALSE)),VLOOKUP(J57&amp;($H$67-2),'FX Rates'!$B:$D,3,FALSE)),VLOOKUP(J57&amp;($H$67-3),'FX Rates'!$B:$D,3,FALSE)),"Check Date, Currency or Load Sheet"),"")</f>
        <v/>
      </c>
      <c r="O57" s="98">
        <f t="shared" si="7"/>
        <v>0</v>
      </c>
      <c r="P57" s="78">
        <f t="shared" si="1"/>
        <v>0</v>
      </c>
      <c r="Q57" s="177" t="str">
        <f t="shared" si="8"/>
        <v/>
      </c>
      <c r="R57" s="99" t="str">
        <f t="shared" si="9"/>
        <v/>
      </c>
      <c r="S57" s="100"/>
      <c r="T57" s="101" t="str">
        <f t="shared" si="10"/>
        <v/>
      </c>
      <c r="U57" s="102" t="str">
        <f t="shared" si="11"/>
        <v/>
      </c>
      <c r="V57" s="98" t="str">
        <f t="shared" si="12"/>
        <v/>
      </c>
      <c r="W57" s="98" t="str">
        <f t="shared" si="13"/>
        <v/>
      </c>
      <c r="X57" s="99" t="str">
        <f t="shared" si="14"/>
        <v/>
      </c>
      <c r="Z57" s="114" t="str">
        <f>IF(O57&lt;&gt;0,IF(C57&lt;&gt;"",IFERROR(VLOOKUP(C57,'WO Type'!C:D,2,FALSE),"Reload WO Type tab"),"N/A"),"")</f>
        <v/>
      </c>
      <c r="AA57" s="78">
        <f t="shared" si="15"/>
        <v>0</v>
      </c>
      <c r="AB57" s="78">
        <f t="shared" si="16"/>
        <v>0</v>
      </c>
      <c r="AC57" s="78">
        <f t="shared" si="17"/>
        <v>0</v>
      </c>
      <c r="AD57" s="78">
        <f t="shared" si="18"/>
        <v>0</v>
      </c>
      <c r="AE57" s="78">
        <f t="shared" si="19"/>
        <v>0</v>
      </c>
      <c r="AF57" s="115">
        <f t="shared" si="20"/>
        <v>0</v>
      </c>
      <c r="AK57" s="134" t="s">
        <v>332</v>
      </c>
    </row>
    <row r="58" spans="1:37" x14ac:dyDescent="0.25">
      <c r="A58" s="144">
        <v>8</v>
      </c>
      <c r="B58" s="156"/>
      <c r="C58" s="156"/>
      <c r="D58" s="156"/>
      <c r="E58" s="1"/>
      <c r="F58" s="3">
        <f t="shared" si="22"/>
        <v>0</v>
      </c>
      <c r="G58" s="4"/>
      <c r="H58" s="4"/>
      <c r="I58" s="4"/>
      <c r="J58" s="4"/>
      <c r="K58" s="145"/>
      <c r="N58" s="53" t="str">
        <f>IF($P$48="Y",IFERROR(IFERROR(IFERROR(IFERROR(IF(OR(J58="CAD",I58=0),"",VLOOKUP(J58&amp;$H$67,'FX Rates'!$B:$D,3,FALSE)),VLOOKUP(J58&amp;($H$67-1),'FX Rates'!$B:$D,3,FALSE)),VLOOKUP(J58&amp;($H$67-2),'FX Rates'!$B:$D,3,FALSE)),VLOOKUP(J58&amp;($H$67-3),'FX Rates'!$B:$D,3,FALSE)),"Check Date, Currency or Load Sheet"),"")</f>
        <v/>
      </c>
      <c r="O58" s="98">
        <f t="shared" si="7"/>
        <v>0</v>
      </c>
      <c r="P58" s="78">
        <f t="shared" si="1"/>
        <v>0</v>
      </c>
      <c r="Q58" s="177" t="str">
        <f t="shared" si="8"/>
        <v/>
      </c>
      <c r="R58" s="99" t="str">
        <f t="shared" si="9"/>
        <v/>
      </c>
      <c r="S58" s="100"/>
      <c r="T58" s="101" t="str">
        <f t="shared" si="10"/>
        <v/>
      </c>
      <c r="U58" s="102" t="str">
        <f t="shared" si="11"/>
        <v/>
      </c>
      <c r="V58" s="98" t="str">
        <f t="shared" si="12"/>
        <v/>
      </c>
      <c r="W58" s="98" t="str">
        <f t="shared" si="13"/>
        <v/>
      </c>
      <c r="X58" s="99" t="str">
        <f t="shared" si="14"/>
        <v/>
      </c>
      <c r="Z58" s="114" t="str">
        <f>IF(O58&lt;&gt;0,IF(C58&lt;&gt;"",IFERROR(VLOOKUP(C58,'WO Type'!C:D,2,FALSE),"Reload WO Type tab"),"N/A"),"")</f>
        <v/>
      </c>
      <c r="AA58" s="78">
        <f t="shared" si="15"/>
        <v>0</v>
      </c>
      <c r="AB58" s="78">
        <f t="shared" si="16"/>
        <v>0</v>
      </c>
      <c r="AC58" s="78">
        <f t="shared" si="17"/>
        <v>0</v>
      </c>
      <c r="AD58" s="78">
        <f t="shared" si="18"/>
        <v>0</v>
      </c>
      <c r="AE58" s="78">
        <f t="shared" si="19"/>
        <v>0</v>
      </c>
      <c r="AF58" s="115">
        <f t="shared" si="20"/>
        <v>0</v>
      </c>
      <c r="AK58" s="134" t="s">
        <v>301</v>
      </c>
    </row>
    <row r="59" spans="1:37" x14ac:dyDescent="0.25">
      <c r="A59" s="144">
        <v>9</v>
      </c>
      <c r="B59" s="156"/>
      <c r="C59" s="156"/>
      <c r="D59" s="156"/>
      <c r="E59" s="1"/>
      <c r="F59" s="3">
        <f t="shared" si="22"/>
        <v>0</v>
      </c>
      <c r="G59" s="4"/>
      <c r="H59" s="4"/>
      <c r="I59" s="4"/>
      <c r="J59" s="4"/>
      <c r="K59" s="145"/>
      <c r="N59" s="53" t="str">
        <f>IF($P$48="Y",IFERROR(IFERROR(IFERROR(IFERROR(IF(OR(J59="CAD",I59=0),"",VLOOKUP(J59&amp;$H$67,'FX Rates'!$B:$D,3,FALSE)),VLOOKUP(J59&amp;($H$67-1),'FX Rates'!$B:$D,3,FALSE)),VLOOKUP(J59&amp;($H$67-2),'FX Rates'!$B:$D,3,FALSE)),VLOOKUP(J59&amp;($H$67-3),'FX Rates'!$B:$D,3,FALSE)),"Check Date, Currency or Load Sheet"),"")</f>
        <v/>
      </c>
      <c r="O59" s="98">
        <f t="shared" si="7"/>
        <v>0</v>
      </c>
      <c r="P59" s="78">
        <f t="shared" si="1"/>
        <v>0</v>
      </c>
      <c r="Q59" s="177" t="str">
        <f t="shared" si="8"/>
        <v/>
      </c>
      <c r="R59" s="99" t="str">
        <f t="shared" si="9"/>
        <v/>
      </c>
      <c r="S59" s="100"/>
      <c r="T59" s="101" t="str">
        <f t="shared" si="10"/>
        <v/>
      </c>
      <c r="U59" s="102" t="str">
        <f t="shared" si="11"/>
        <v/>
      </c>
      <c r="V59" s="98" t="str">
        <f t="shared" si="12"/>
        <v/>
      </c>
      <c r="W59" s="98" t="str">
        <f t="shared" si="13"/>
        <v/>
      </c>
      <c r="X59" s="99" t="str">
        <f t="shared" si="14"/>
        <v/>
      </c>
      <c r="Z59" s="114" t="str">
        <f>IF(O59&lt;&gt;0,IF(C59&lt;&gt;"",IFERROR(VLOOKUP(C59,'WO Type'!C:D,2,FALSE),"Reload WO Type tab"),"N/A"),"")</f>
        <v/>
      </c>
      <c r="AA59" s="78">
        <f t="shared" si="15"/>
        <v>0</v>
      </c>
      <c r="AB59" s="78">
        <f t="shared" si="16"/>
        <v>0</v>
      </c>
      <c r="AC59" s="78">
        <f t="shared" si="17"/>
        <v>0</v>
      </c>
      <c r="AD59" s="78">
        <f t="shared" si="18"/>
        <v>0</v>
      </c>
      <c r="AE59" s="78">
        <f t="shared" si="19"/>
        <v>0</v>
      </c>
      <c r="AF59" s="115">
        <f t="shared" si="20"/>
        <v>0</v>
      </c>
      <c r="AK59" s="134" t="s">
        <v>333</v>
      </c>
    </row>
    <row r="60" spans="1:37" ht="15.75" thickBot="1" x14ac:dyDescent="0.3">
      <c r="A60" s="146">
        <v>10</v>
      </c>
      <c r="B60" s="157"/>
      <c r="C60" s="157"/>
      <c r="D60" s="157"/>
      <c r="E60" s="2"/>
      <c r="F60" s="5">
        <f t="shared" si="22"/>
        <v>0</v>
      </c>
      <c r="G60" s="6"/>
      <c r="H60" s="6"/>
      <c r="I60" s="6"/>
      <c r="J60" s="195"/>
      <c r="K60" s="145"/>
      <c r="N60" s="54" t="str">
        <f>IF($P$48="Y",IFERROR(IFERROR(IFERROR(IFERROR(IF(OR(J60="CAD",I60=0),"",VLOOKUP(J60&amp;$H$67,'FX Rates'!$B:$D,3,FALSE)),VLOOKUP(J60&amp;($H$67-1),'FX Rates'!$B:$D,3,FALSE)),VLOOKUP(J60&amp;($H$67-2),'FX Rates'!$B:$D,3,FALSE)),VLOOKUP(J60&amp;($H$67-3),'FX Rates'!$B:$D,3,FALSE)),"Check Date, Currency or Load Sheet"),"")</f>
        <v/>
      </c>
      <c r="O60" s="103">
        <f t="shared" si="7"/>
        <v>0</v>
      </c>
      <c r="P60" s="79">
        <f t="shared" si="1"/>
        <v>0</v>
      </c>
      <c r="Q60" s="178" t="str">
        <f t="shared" si="8"/>
        <v/>
      </c>
      <c r="R60" s="104" t="str">
        <f t="shared" si="9"/>
        <v/>
      </c>
      <c r="S60" s="100"/>
      <c r="T60" s="105" t="str">
        <f t="shared" si="10"/>
        <v/>
      </c>
      <c r="U60" s="106" t="str">
        <f t="shared" si="11"/>
        <v/>
      </c>
      <c r="V60" s="103" t="str">
        <f t="shared" si="12"/>
        <v/>
      </c>
      <c r="W60" s="103" t="str">
        <f t="shared" si="13"/>
        <v/>
      </c>
      <c r="X60" s="104" t="str">
        <f t="shared" si="14"/>
        <v/>
      </c>
      <c r="Z60" s="116" t="str">
        <f>IF(O60&lt;&gt;0,IF(C60&lt;&gt;"",IFERROR(VLOOKUP(C60,'WO Type'!C:D,2,FALSE),"Reload WO Type tab"),"N/A"),"")</f>
        <v/>
      </c>
      <c r="AA60" s="79">
        <f t="shared" si="15"/>
        <v>0</v>
      </c>
      <c r="AB60" s="79">
        <f t="shared" si="16"/>
        <v>0</v>
      </c>
      <c r="AC60" s="79">
        <f t="shared" si="17"/>
        <v>0</v>
      </c>
      <c r="AD60" s="79">
        <f t="shared" si="18"/>
        <v>0</v>
      </c>
      <c r="AE60" s="79">
        <f t="shared" si="19"/>
        <v>0</v>
      </c>
      <c r="AF60" s="115">
        <f t="shared" si="20"/>
        <v>0</v>
      </c>
    </row>
    <row r="61" spans="1:37" ht="15.75" thickBot="1" x14ac:dyDescent="0.3">
      <c r="B61" s="147"/>
      <c r="C61" s="147"/>
      <c r="D61" s="147"/>
      <c r="E61" s="147"/>
      <c r="F61" s="7"/>
      <c r="G61" s="145"/>
      <c r="H61" s="148" t="s">
        <v>26</v>
      </c>
      <c r="I61" s="149">
        <f>SUM(I51:I60)</f>
        <v>0</v>
      </c>
      <c r="N61" s="55"/>
      <c r="O61" s="56">
        <f>SUM(O51:O60)</f>
        <v>0</v>
      </c>
      <c r="P61" s="80">
        <f>SUM(P51:P60)</f>
        <v>0</v>
      </c>
      <c r="R61" s="100"/>
      <c r="S61" s="100"/>
      <c r="T61" s="81"/>
      <c r="U61" s="100"/>
      <c r="V61" s="100"/>
      <c r="W61" s="100"/>
      <c r="X61" s="100"/>
      <c r="Z61" s="117"/>
      <c r="AA61" s="118">
        <f>SUM(AA51:AA60)</f>
        <v>0</v>
      </c>
      <c r="AB61" s="118">
        <f t="shared" ref="AB61:AF61" si="23">SUM(AB51:AB60)</f>
        <v>0</v>
      </c>
      <c r="AC61" s="118">
        <f t="shared" si="23"/>
        <v>0</v>
      </c>
      <c r="AD61" s="118">
        <f t="shared" si="23"/>
        <v>0</v>
      </c>
      <c r="AE61" s="118">
        <f t="shared" si="23"/>
        <v>0</v>
      </c>
      <c r="AF61" s="119">
        <f t="shared" si="23"/>
        <v>0</v>
      </c>
    </row>
    <row r="63" spans="1:37" x14ac:dyDescent="0.25">
      <c r="A63" t="s">
        <v>351</v>
      </c>
    </row>
    <row r="65" spans="1:40" s="154" customFormat="1" x14ac:dyDescent="0.25">
      <c r="A65" s="82" t="s">
        <v>3134</v>
      </c>
      <c r="B65" s="82"/>
      <c r="C65" s="82"/>
      <c r="D65" s="82"/>
      <c r="E65" s="82"/>
      <c r="F65" s="82"/>
      <c r="G65" s="82"/>
      <c r="H65" s="82"/>
      <c r="I65" s="82"/>
      <c r="J65" s="82"/>
      <c r="K65" s="82"/>
      <c r="L65" s="82"/>
      <c r="M65" s="82"/>
      <c r="N65" s="82" t="s">
        <v>344</v>
      </c>
      <c r="O65" s="83"/>
      <c r="P65" s="83"/>
      <c r="Q65" s="84"/>
      <c r="R65" s="82"/>
      <c r="S65" s="82"/>
      <c r="T65" s="82"/>
      <c r="U65" s="82"/>
      <c r="V65" s="82"/>
      <c r="W65" s="82"/>
      <c r="X65" s="82"/>
      <c r="Y65" s="82"/>
      <c r="Z65" s="82"/>
      <c r="AA65" s="82"/>
      <c r="AB65" s="82"/>
      <c r="AC65" s="82"/>
      <c r="AD65" s="82"/>
      <c r="AE65" s="82"/>
      <c r="AF65" s="82"/>
      <c r="AG65" s="82"/>
      <c r="AH65" s="82"/>
      <c r="AI65" s="163"/>
      <c r="AJ65" s="163"/>
      <c r="AK65" s="163"/>
      <c r="AL65" s="163"/>
      <c r="AM65" s="163"/>
      <c r="AN65" s="82"/>
    </row>
    <row r="66" spans="1:40" x14ac:dyDescent="0.25">
      <c r="N66" s="85"/>
      <c r="P66" s="72" t="s">
        <v>21</v>
      </c>
      <c r="Q66" s="86"/>
    </row>
    <row r="67" spans="1:40" x14ac:dyDescent="0.25">
      <c r="A67" s="8" t="s">
        <v>23</v>
      </c>
      <c r="C67" s="220"/>
      <c r="D67" s="220"/>
      <c r="E67" s="220"/>
      <c r="G67" s="8" t="s">
        <v>25</v>
      </c>
      <c r="H67" s="153"/>
      <c r="N67" s="87"/>
      <c r="P67" s="72" t="s">
        <v>106</v>
      </c>
      <c r="Q67" s="86"/>
    </row>
    <row r="68" spans="1:40" x14ac:dyDescent="0.25">
      <c r="A68" s="8"/>
      <c r="C68" s="126"/>
      <c r="D68" s="150"/>
      <c r="E68" s="150"/>
      <c r="G68" s="8"/>
      <c r="H68" s="151"/>
      <c r="N68" s="87" t="s">
        <v>2050</v>
      </c>
      <c r="P68" s="88">
        <f>O61</f>
        <v>0</v>
      </c>
      <c r="Q68" s="89" t="s">
        <v>2054</v>
      </c>
    </row>
    <row r="69" spans="1:40" x14ac:dyDescent="0.25">
      <c r="A69" s="8" t="s">
        <v>24</v>
      </c>
      <c r="C69" s="220"/>
      <c r="D69" s="220"/>
      <c r="E69" s="220"/>
      <c r="G69" s="8"/>
      <c r="H69" s="184"/>
      <c r="N69" s="87" t="s">
        <v>343</v>
      </c>
      <c r="P69" s="89">
        <f>P70-P68</f>
        <v>0</v>
      </c>
      <c r="Q69" s="89"/>
    </row>
    <row r="70" spans="1:40" ht="15.75" thickBot="1" x14ac:dyDescent="0.3">
      <c r="C70" t="s">
        <v>2049</v>
      </c>
      <c r="N70" s="87" t="s">
        <v>342</v>
      </c>
      <c r="P70" s="90">
        <f>P61</f>
        <v>0</v>
      </c>
      <c r="Q70" s="89" t="s">
        <v>2055</v>
      </c>
    </row>
    <row r="71" spans="1:40" x14ac:dyDescent="0.25">
      <c r="Q71" s="87"/>
    </row>
    <row r="72" spans="1:40" x14ac:dyDescent="0.25">
      <c r="N72" s="91" t="s">
        <v>2032</v>
      </c>
      <c r="Q72" s="87"/>
      <c r="R72" s="185"/>
    </row>
    <row r="73" spans="1:40" x14ac:dyDescent="0.25">
      <c r="N73" s="91" t="s">
        <v>2124</v>
      </c>
      <c r="Q73" s="87"/>
      <c r="R73" s="185"/>
    </row>
    <row r="74" spans="1:40" x14ac:dyDescent="0.25">
      <c r="N74" s="91" t="s">
        <v>2033</v>
      </c>
      <c r="Q74" s="87"/>
      <c r="R74" s="185"/>
    </row>
    <row r="75" spans="1:40" x14ac:dyDescent="0.25">
      <c r="N75" s="91" t="s">
        <v>3115</v>
      </c>
      <c r="Q75" s="87"/>
      <c r="R75" s="185"/>
    </row>
    <row r="76" spans="1:40" x14ac:dyDescent="0.25">
      <c r="R76" s="160"/>
    </row>
    <row r="77" spans="1:40" x14ac:dyDescent="0.25">
      <c r="N77" s="91" t="s">
        <v>2155</v>
      </c>
      <c r="R77" s="185"/>
    </row>
    <row r="78" spans="1:40" x14ac:dyDescent="0.25">
      <c r="N78" s="91" t="s">
        <v>3116</v>
      </c>
      <c r="R78" s="92"/>
    </row>
    <row r="80" spans="1:40" x14ac:dyDescent="0.25">
      <c r="N80" s="85" t="s">
        <v>2092</v>
      </c>
      <c r="O80" s="89"/>
      <c r="P80" s="89"/>
      <c r="Q80" s="176"/>
    </row>
    <row r="81" spans="14:17" x14ac:dyDescent="0.25">
      <c r="N81" s="208"/>
      <c r="O81" s="209"/>
      <c r="P81" s="209"/>
      <c r="Q81" s="210"/>
    </row>
    <row r="82" spans="14:17" x14ac:dyDescent="0.25">
      <c r="N82" s="211"/>
      <c r="O82" s="212"/>
      <c r="P82" s="212"/>
      <c r="Q82" s="213"/>
    </row>
    <row r="83" spans="14:17" x14ac:dyDescent="0.25">
      <c r="N83" s="211"/>
      <c r="O83" s="212"/>
      <c r="P83" s="212"/>
      <c r="Q83" s="213"/>
    </row>
    <row r="84" spans="14:17" x14ac:dyDescent="0.25">
      <c r="N84" s="211"/>
      <c r="O84" s="212"/>
      <c r="P84" s="212"/>
      <c r="Q84" s="213"/>
    </row>
    <row r="85" spans="14:17" x14ac:dyDescent="0.25">
      <c r="N85" s="214"/>
      <c r="O85" s="215"/>
      <c r="P85" s="215"/>
      <c r="Q85" s="216"/>
    </row>
  </sheetData>
  <sheetProtection algorithmName="SHA-512" hashValue="/aa4uiURlHhe6bMDN3z8QBe+9+lrxhEjOwzETGt7+VqouZMYXBASxhY1C64DWsu/In0dz9svMZCNJ8W9Vn0m5A==" saltValue="HFTlCn26+clmK6BmV71SbA==" spinCount="100000" sheet="1" objects="1" scenarios="1"/>
  <mergeCells count="21">
    <mergeCell ref="C13:D13"/>
    <mergeCell ref="F13:G13"/>
    <mergeCell ref="H27:I27"/>
    <mergeCell ref="D35:F35"/>
    <mergeCell ref="D15:I15"/>
    <mergeCell ref="D16:E16"/>
    <mergeCell ref="G16:I16"/>
    <mergeCell ref="G17:I17"/>
    <mergeCell ref="C18:E18"/>
    <mergeCell ref="G18:I18"/>
    <mergeCell ref="D17:E17"/>
    <mergeCell ref="C14:D14"/>
    <mergeCell ref="F14:I14"/>
    <mergeCell ref="N81:Q85"/>
    <mergeCell ref="AJ25:AL25"/>
    <mergeCell ref="C67:E67"/>
    <mergeCell ref="C69:E69"/>
    <mergeCell ref="T48:X48"/>
    <mergeCell ref="Z48:AF48"/>
    <mergeCell ref="A39:I43"/>
    <mergeCell ref="E27:F27"/>
  </mergeCells>
  <conditionalFormatting sqref="N49:N61">
    <cfRule type="cellIs" dxfId="36" priority="66" operator="equal">
      <formula>"Check Date, Currency or Load Sheet"</formula>
    </cfRule>
  </conditionalFormatting>
  <conditionalFormatting sqref="N65:N68">
    <cfRule type="cellIs" dxfId="35" priority="65" operator="equal">
      <formula>"Check Date, Currency or Load Sheet"</formula>
    </cfRule>
  </conditionalFormatting>
  <conditionalFormatting sqref="AD51:AD60">
    <cfRule type="cellIs" dxfId="34" priority="63" operator="equal">
      <formula>"Reload WO Type tab"</formula>
    </cfRule>
  </conditionalFormatting>
  <conditionalFormatting sqref="AA51:AA60">
    <cfRule type="cellIs" dxfId="33" priority="62" operator="equal">
      <formula>"Reload WO Type tab"</formula>
    </cfRule>
  </conditionalFormatting>
  <conditionalFormatting sqref="Z51:Z60 AE51:AF60 AB51:AC60">
    <cfRule type="cellIs" dxfId="32" priority="64" operator="equal">
      <formula>"Reload WO Type tab"</formula>
    </cfRule>
  </conditionalFormatting>
  <conditionalFormatting sqref="G54:J60 C54:D60 J53:J60">
    <cfRule type="expression" dxfId="31" priority="33">
      <formula>C53&lt;&gt;""</formula>
    </cfRule>
    <cfRule type="expression" dxfId="30" priority="34">
      <formula>$B53&lt;&gt;""</formula>
    </cfRule>
  </conditionalFormatting>
  <conditionalFormatting sqref="C54:C60">
    <cfRule type="expression" dxfId="29" priority="32">
      <formula>OR(LEFT($B54,1)="1",LEFT($B54,1)="2",LEFT($B54,1)="3")</formula>
    </cfRule>
  </conditionalFormatting>
  <conditionalFormatting sqref="D54:D60">
    <cfRule type="expression" dxfId="28" priority="31">
      <formula>OR(LEFT($B54,1)="1",LEFT($B54,1)="2",LEFT($B54,1)="3")</formula>
    </cfRule>
  </conditionalFormatting>
  <conditionalFormatting sqref="H27:I27">
    <cfRule type="expression" dxfId="27" priority="67">
      <formula>H27&lt;&gt;""</formula>
    </cfRule>
    <cfRule type="expression" dxfId="26" priority="68">
      <formula>$AL$26=TRUE</formula>
    </cfRule>
  </conditionalFormatting>
  <conditionalFormatting sqref="N80:N81">
    <cfRule type="cellIs" dxfId="25" priority="30" operator="equal">
      <formula>"Check Date, Currency or Load Sheet"</formula>
    </cfRule>
  </conditionalFormatting>
  <conditionalFormatting sqref="C53:D53 G53:J53">
    <cfRule type="expression" dxfId="24" priority="23">
      <formula>C53&lt;&gt;""</formula>
    </cfRule>
    <cfRule type="expression" dxfId="23" priority="24">
      <formula>$B53&lt;&gt;""</formula>
    </cfRule>
  </conditionalFormatting>
  <conditionalFormatting sqref="C53">
    <cfRule type="expression" dxfId="22" priority="22">
      <formula>OR(LEFT($B53,1)="1",LEFT($B53,1)="2",LEFT($B53,1)="3")</formula>
    </cfRule>
  </conditionalFormatting>
  <conditionalFormatting sqref="D53">
    <cfRule type="expression" dxfId="21" priority="21">
      <formula>OR(LEFT($B53,1)="1",LEFT($B53,1)="2",LEFT($B53,1)="3")</formula>
    </cfRule>
  </conditionalFormatting>
  <conditionalFormatting sqref="R75">
    <cfRule type="expression" dxfId="20" priority="19" stopIfTrue="1">
      <formula>OR($B$49:$B$58=6005,$B$49:$B$58=6006)</formula>
    </cfRule>
    <cfRule type="expression" dxfId="19" priority="20">
      <formula>AND($B$49:$B$58=6005,$B$49:$B$58=6006)</formula>
    </cfRule>
  </conditionalFormatting>
  <conditionalFormatting sqref="E27:F27">
    <cfRule type="expression" dxfId="18" priority="17">
      <formula>E27&lt;&gt;""</formula>
    </cfRule>
    <cfRule type="expression" dxfId="17" priority="18">
      <formula>$AK$26=TRUE</formula>
    </cfRule>
  </conditionalFormatting>
  <conditionalFormatting sqref="D15:I15 D16:E17 C18:E18 G16:I18">
    <cfRule type="expression" dxfId="16" priority="16">
      <formula>$C$14&lt;&gt;""</formula>
    </cfRule>
  </conditionalFormatting>
  <conditionalFormatting sqref="D15">
    <cfRule type="expression" dxfId="15" priority="15">
      <formula>D15&lt;&gt;""</formula>
    </cfRule>
  </conditionalFormatting>
  <conditionalFormatting sqref="D16:E16">
    <cfRule type="expression" dxfId="14" priority="14">
      <formula>$D$16&lt;&gt;""</formula>
    </cfRule>
  </conditionalFormatting>
  <conditionalFormatting sqref="G16">
    <cfRule type="expression" dxfId="13" priority="13">
      <formula>G16&lt;&gt;""</formula>
    </cfRule>
  </conditionalFormatting>
  <conditionalFormatting sqref="D17:E17">
    <cfRule type="expression" dxfId="12" priority="12">
      <formula>$D$17&lt;&gt;""</formula>
    </cfRule>
  </conditionalFormatting>
  <conditionalFormatting sqref="G17:I17">
    <cfRule type="expression" dxfId="11" priority="11">
      <formula>$G$17&lt;&gt;""</formula>
    </cfRule>
  </conditionalFormatting>
  <conditionalFormatting sqref="C18:E18">
    <cfRule type="expression" dxfId="10" priority="10">
      <formula>$C$18&lt;&gt;""</formula>
    </cfRule>
  </conditionalFormatting>
  <conditionalFormatting sqref="G18:I18">
    <cfRule type="expression" dxfId="9" priority="9">
      <formula>$G$18&lt;&gt;""</formula>
    </cfRule>
  </conditionalFormatting>
  <conditionalFormatting sqref="C51:D51 G51:J51 J52">
    <cfRule type="expression" dxfId="8" priority="7">
      <formula>C51&lt;&gt;""</formula>
    </cfRule>
    <cfRule type="expression" dxfId="7" priority="8">
      <formula>$B51&lt;&gt;""</formula>
    </cfRule>
  </conditionalFormatting>
  <conditionalFormatting sqref="C51">
    <cfRule type="expression" dxfId="6" priority="6">
      <formula>OR(LEFT($B51,1)="1",LEFT($B51,1)="2",LEFT($B51,1)="3")</formula>
    </cfRule>
  </conditionalFormatting>
  <conditionalFormatting sqref="D51">
    <cfRule type="expression" dxfId="5" priority="5">
      <formula>OR(LEFT($B51,1)="1",LEFT($B51,1)="2",LEFT($B51,1)="3")</formula>
    </cfRule>
  </conditionalFormatting>
  <conditionalFormatting sqref="C52:D52 G52:J52">
    <cfRule type="expression" dxfId="4" priority="3">
      <formula>C52&lt;&gt;""</formula>
    </cfRule>
    <cfRule type="expression" dxfId="3" priority="4">
      <formula>$B52&lt;&gt;""</formula>
    </cfRule>
  </conditionalFormatting>
  <conditionalFormatting sqref="C52">
    <cfRule type="expression" dxfId="2" priority="2">
      <formula>OR(LEFT($B52,1)="1",LEFT($B52,1)="2",LEFT($B52,1)="3")</formula>
    </cfRule>
  </conditionalFormatting>
  <conditionalFormatting sqref="D52">
    <cfRule type="expression" dxfId="1" priority="1">
      <formula>OR(LEFT($B52,1)="1",LEFT($B52,1)="2",LEFT($B52,1)="3")</formula>
    </cfRule>
  </conditionalFormatting>
  <dataValidations count="4">
    <dataValidation type="list" allowBlank="1" showInputMessage="1" showErrorMessage="1" sqref="P48" xr:uid="{00000000-0002-0000-0100-000000000000}">
      <formula1>"N/A,Y,N"</formula1>
    </dataValidation>
    <dataValidation type="date" allowBlank="1" showInputMessage="1" showErrorMessage="1" errorTitle="Invalid Date" error="Enter a valid date: format DD-MMM-YY" sqref="H69 R78 H67" xr:uid="{00000000-0002-0000-0100-000001000000}">
      <formula1>1</formula1>
      <formula2>73415</formula2>
    </dataValidation>
    <dataValidation type="custom" allowBlank="1" showInputMessage="1" showErrorMessage="1" errorTitle="Invalid Account" error="Enter a 4 digit account" sqref="B51:B60" xr:uid="{00000000-0002-0000-0100-000002000000}">
      <formula1>LEN(B51)=4</formula1>
    </dataValidation>
    <dataValidation type="list" allowBlank="1" showInputMessage="1" showErrorMessage="1" errorTitle="Invalid currency" error="Select a valid currency type from the dropdown list" sqref="J51:J60" xr:uid="{00000000-0002-0000-0100-000003000000}">
      <formula1>$AK$36:$AK$59</formula1>
    </dataValidation>
  </dataValidations>
  <hyperlinks>
    <hyperlink ref="A8" r:id="rId1" location="PymtReq" display="Instructions" xr:uid="{00000000-0004-0000-0100-000001000000}"/>
  </hyperlinks>
  <pageMargins left="0.7" right="0.7" top="0.75" bottom="0.75" header="0.3" footer="0.3"/>
  <pageSetup scale="56" fitToHeight="0" orientation="portrait" r:id="rId2"/>
  <headerFooter>
    <oddFooter>&amp;RVersion 2021.1</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9" r:id="rId5" name="Check Box 5">
              <controlPr locked="0" defaultSize="0" autoFill="0" autoLine="0" autoPict="0">
                <anchor moveWithCells="1">
                  <from>
                    <xdr:col>1</xdr:col>
                    <xdr:colOff>847725</xdr:colOff>
                    <xdr:row>25</xdr:row>
                    <xdr:rowOff>9525</xdr:rowOff>
                  </from>
                  <to>
                    <xdr:col>2</xdr:col>
                    <xdr:colOff>76200</xdr:colOff>
                    <xdr:row>26</xdr:row>
                    <xdr:rowOff>28575</xdr:rowOff>
                  </to>
                </anchor>
              </controlPr>
            </control>
          </mc:Choice>
        </mc:AlternateContent>
        <mc:AlternateContent xmlns:mc="http://schemas.openxmlformats.org/markup-compatibility/2006">
          <mc:Choice Requires="x14">
            <control shapeId="1030" r:id="rId6" name="Check Box 6">
              <controlPr locked="0" defaultSize="0" autoFill="0" autoLine="0" autoPict="0">
                <anchor moveWithCells="1">
                  <from>
                    <xdr:col>3</xdr:col>
                    <xdr:colOff>1143000</xdr:colOff>
                    <xdr:row>25</xdr:row>
                    <xdr:rowOff>0</xdr:rowOff>
                  </from>
                  <to>
                    <xdr:col>3</xdr:col>
                    <xdr:colOff>1419225</xdr:colOff>
                    <xdr:row>26</xdr:row>
                    <xdr:rowOff>28575</xdr:rowOff>
                  </to>
                </anchor>
              </controlPr>
            </control>
          </mc:Choice>
        </mc:AlternateContent>
        <mc:AlternateContent xmlns:mc="http://schemas.openxmlformats.org/markup-compatibility/2006">
          <mc:Choice Requires="x14">
            <control shapeId="1031" r:id="rId7" name="Check Box 7">
              <controlPr locked="0" defaultSize="0" autoFill="0" autoLine="0" autoPict="0">
                <anchor moveWithCells="1">
                  <from>
                    <xdr:col>6</xdr:col>
                    <xdr:colOff>47625</xdr:colOff>
                    <xdr:row>24</xdr:row>
                    <xdr:rowOff>180975</xdr:rowOff>
                  </from>
                  <to>
                    <xdr:col>6</xdr:col>
                    <xdr:colOff>314325</xdr:colOff>
                    <xdr:row>26</xdr:row>
                    <xdr:rowOff>28575</xdr:rowOff>
                  </to>
                </anchor>
              </controlPr>
            </control>
          </mc:Choice>
        </mc:AlternateContent>
        <mc:AlternateContent xmlns:mc="http://schemas.openxmlformats.org/markup-compatibility/2006">
          <mc:Choice Requires="x14">
            <control shapeId="1035" r:id="rId8" name="Button 11">
              <controlPr defaultSize="0" print="0" autoFill="0" autoPict="0" macro="[0]!Button1_Click">
                <anchor moveWithCells="1" sizeWithCells="1">
                  <from>
                    <xdr:col>6</xdr:col>
                    <xdr:colOff>1409700</xdr:colOff>
                    <xdr:row>1</xdr:row>
                    <xdr:rowOff>9525</xdr:rowOff>
                  </from>
                  <to>
                    <xdr:col>8</xdr:col>
                    <xdr:colOff>219075</xdr:colOff>
                    <xdr:row>2</xdr:row>
                    <xdr:rowOff>142875</xdr:rowOff>
                  </to>
                </anchor>
              </controlPr>
            </control>
          </mc:Choice>
        </mc:AlternateContent>
        <mc:AlternateContent xmlns:mc="http://schemas.openxmlformats.org/markup-compatibility/2006">
          <mc:Choice Requires="x14">
            <control shapeId="1036" r:id="rId9" name="Option Button 12">
              <controlPr defaultSize="0" autoFill="0" autoLine="0" autoPict="0">
                <anchor moveWithCells="1">
                  <from>
                    <xdr:col>3</xdr:col>
                    <xdr:colOff>866775</xdr:colOff>
                    <xdr:row>64</xdr:row>
                    <xdr:rowOff>0</xdr:rowOff>
                  </from>
                  <to>
                    <xdr:col>3</xdr:col>
                    <xdr:colOff>1209675</xdr:colOff>
                    <xdr:row>65</xdr:row>
                    <xdr:rowOff>114300</xdr:rowOff>
                  </to>
                </anchor>
              </controlPr>
            </control>
          </mc:Choice>
        </mc:AlternateContent>
        <mc:AlternateContent xmlns:mc="http://schemas.openxmlformats.org/markup-compatibility/2006">
          <mc:Choice Requires="x14">
            <control shapeId="1037" r:id="rId10" name="Option Button 13">
              <controlPr defaultSize="0" autoFill="0" autoLine="0" autoPict="0">
                <anchor moveWithCells="1">
                  <from>
                    <xdr:col>4</xdr:col>
                    <xdr:colOff>1076325</xdr:colOff>
                    <xdr:row>64</xdr:row>
                    <xdr:rowOff>0</xdr:rowOff>
                  </from>
                  <to>
                    <xdr:col>5</xdr:col>
                    <xdr:colOff>85725</xdr:colOff>
                    <xdr:row>65</xdr:row>
                    <xdr:rowOff>114300</xdr:rowOff>
                  </to>
                </anchor>
              </controlPr>
            </control>
          </mc:Choice>
        </mc:AlternateContent>
        <mc:AlternateContent xmlns:mc="http://schemas.openxmlformats.org/markup-compatibility/2006">
          <mc:Choice Requires="x14">
            <control shapeId="1046" r:id="rId11" name="Option Button 22">
              <controlPr defaultSize="0" autoFill="0" autoLine="0" autoPict="0">
                <anchor moveWithCells="1">
                  <from>
                    <xdr:col>0</xdr:col>
                    <xdr:colOff>133350</xdr:colOff>
                    <xdr:row>22</xdr:row>
                    <xdr:rowOff>180975</xdr:rowOff>
                  </from>
                  <to>
                    <xdr:col>1</xdr:col>
                    <xdr:colOff>1000125</xdr:colOff>
                    <xdr:row>24</xdr:row>
                    <xdr:rowOff>9525</xdr:rowOff>
                  </to>
                </anchor>
              </controlPr>
            </control>
          </mc:Choice>
        </mc:AlternateContent>
        <mc:AlternateContent xmlns:mc="http://schemas.openxmlformats.org/markup-compatibility/2006">
          <mc:Choice Requires="x14">
            <control shapeId="1047" r:id="rId12" name="Option Button 23">
              <controlPr defaultSize="0" autoFill="0" autoLine="0" autoPict="0">
                <anchor moveWithCells="1">
                  <from>
                    <xdr:col>0</xdr:col>
                    <xdr:colOff>133350</xdr:colOff>
                    <xdr:row>27</xdr:row>
                    <xdr:rowOff>180975</xdr:rowOff>
                  </from>
                  <to>
                    <xdr:col>1</xdr:col>
                    <xdr:colOff>828675</xdr:colOff>
                    <xdr:row>29</xdr:row>
                    <xdr:rowOff>9525</xdr:rowOff>
                  </to>
                </anchor>
              </controlPr>
            </control>
          </mc:Choice>
        </mc:AlternateContent>
        <mc:AlternateContent xmlns:mc="http://schemas.openxmlformats.org/markup-compatibility/2006">
          <mc:Choice Requires="x14">
            <control shapeId="1048" r:id="rId13" name="Option Button 24">
              <controlPr defaultSize="0" autoFill="0" autoLine="0" autoPict="0">
                <anchor moveWithCells="1">
                  <from>
                    <xdr:col>0</xdr:col>
                    <xdr:colOff>133350</xdr:colOff>
                    <xdr:row>29</xdr:row>
                    <xdr:rowOff>180975</xdr:rowOff>
                  </from>
                  <to>
                    <xdr:col>1</xdr:col>
                    <xdr:colOff>828675</xdr:colOff>
                    <xdr:row>31</xdr:row>
                    <xdr:rowOff>9525</xdr:rowOff>
                  </to>
                </anchor>
              </controlPr>
            </control>
          </mc:Choice>
        </mc:AlternateContent>
        <mc:AlternateContent xmlns:mc="http://schemas.openxmlformats.org/markup-compatibility/2006">
          <mc:Choice Requires="x14">
            <control shapeId="1050" r:id="rId14" name="Group Box 26">
              <controlPr defaultSize="0" autoFill="0" autoPict="0">
                <anchor moveWithCells="1">
                  <from>
                    <xdr:col>0</xdr:col>
                    <xdr:colOff>0</xdr:colOff>
                    <xdr:row>21</xdr:row>
                    <xdr:rowOff>0</xdr:rowOff>
                  </from>
                  <to>
                    <xdr:col>9</xdr:col>
                    <xdr:colOff>685800</xdr:colOff>
                    <xdr:row>42</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7" tint="0.39997558519241921"/>
  </sheetPr>
  <dimension ref="A1:XFB15"/>
  <sheetViews>
    <sheetView workbookViewId="0">
      <selection activeCell="K4" sqref="K4"/>
    </sheetView>
  </sheetViews>
  <sheetFormatPr defaultRowHeight="15" x14ac:dyDescent="0.25"/>
  <cols>
    <col min="1" max="1" width="4" bestFit="1" customWidth="1"/>
    <col min="2" max="2" width="29.5703125" customWidth="1"/>
    <col min="3" max="3" width="22.5703125" bestFit="1" customWidth="1"/>
    <col min="4" max="4" width="149.42578125" bestFit="1" customWidth="1"/>
    <col min="5" max="5" width="9.5703125" bestFit="1" customWidth="1"/>
    <col min="16381" max="16381" width="4.42578125" bestFit="1" customWidth="1"/>
    <col min="16382" max="16382" width="14.42578125" bestFit="1" customWidth="1"/>
  </cols>
  <sheetData>
    <row r="1" spans="1:5 16381:16382" s="9" customFormat="1" ht="15.75" x14ac:dyDescent="0.25">
      <c r="A1" s="9" t="s">
        <v>30</v>
      </c>
      <c r="C1" s="10" t="s">
        <v>31</v>
      </c>
      <c r="E1" s="11"/>
    </row>
    <row r="2" spans="1:5 16381:16382" s="9" customFormat="1" ht="12.75" x14ac:dyDescent="0.2">
      <c r="A2" s="9" t="s">
        <v>30</v>
      </c>
      <c r="B2" s="9" t="s">
        <v>32</v>
      </c>
      <c r="C2" s="12"/>
      <c r="E2" s="11"/>
    </row>
    <row r="3" spans="1:5 16381:16382" s="9" customFormat="1" ht="12.75" x14ac:dyDescent="0.2">
      <c r="C3" s="12"/>
      <c r="E3" s="11"/>
    </row>
    <row r="4" spans="1:5 16381:16382" s="9" customFormat="1" ht="12.75" x14ac:dyDescent="0.2">
      <c r="A4" s="13" t="s">
        <v>30</v>
      </c>
      <c r="B4" s="14" t="s">
        <v>33</v>
      </c>
      <c r="C4" s="14" t="s">
        <v>34</v>
      </c>
      <c r="D4" s="14" t="s">
        <v>35</v>
      </c>
      <c r="E4" s="14"/>
    </row>
    <row r="5" spans="1:5 16381:16382" s="9" customFormat="1" ht="12.75" x14ac:dyDescent="0.2">
      <c r="A5" s="11" t="s">
        <v>36</v>
      </c>
      <c r="B5" s="11" t="s">
        <v>37</v>
      </c>
      <c r="C5" s="12" t="s">
        <v>38</v>
      </c>
      <c r="D5" s="15" t="s">
        <v>39</v>
      </c>
      <c r="E5" s="11"/>
      <c r="XFA5" s="9" t="s">
        <v>40</v>
      </c>
      <c r="XFB5" s="9" t="s">
        <v>41</v>
      </c>
    </row>
    <row r="6" spans="1:5 16381:16382" s="9" customFormat="1" x14ac:dyDescent="0.25">
      <c r="A6" s="11" t="s">
        <v>36</v>
      </c>
      <c r="B6" s="11" t="s">
        <v>42</v>
      </c>
      <c r="C6" s="8" t="s">
        <v>2072</v>
      </c>
      <c r="D6" s="15" t="s">
        <v>43</v>
      </c>
      <c r="XFA6" s="9" t="s">
        <v>44</v>
      </c>
      <c r="XFB6" s="9" t="s">
        <v>41</v>
      </c>
    </row>
    <row r="7" spans="1:5 16381:16382" s="9" customFormat="1" ht="12.75" x14ac:dyDescent="0.2">
      <c r="A7" s="11" t="s">
        <v>36</v>
      </c>
      <c r="B7" s="11" t="s">
        <v>45</v>
      </c>
      <c r="C7" s="12" t="s">
        <v>46</v>
      </c>
      <c r="D7" s="15" t="s">
        <v>43</v>
      </c>
    </row>
    <row r="8" spans="1:5 16381:16382" s="9" customFormat="1" x14ac:dyDescent="0.25">
      <c r="A8" s="11" t="s">
        <v>36</v>
      </c>
      <c r="B8" s="11" t="s">
        <v>47</v>
      </c>
      <c r="C8" s="16">
        <v>97</v>
      </c>
      <c r="D8" s="15" t="s">
        <v>48</v>
      </c>
      <c r="XFA8" s="9" t="s">
        <v>46</v>
      </c>
      <c r="XFB8" s="9" t="s">
        <v>49</v>
      </c>
    </row>
    <row r="9" spans="1:5 16381:16382" s="9" customFormat="1" ht="25.5" x14ac:dyDescent="0.2">
      <c r="A9" s="11" t="s">
        <v>36</v>
      </c>
      <c r="B9" s="11" t="s">
        <v>50</v>
      </c>
      <c r="C9" s="12">
        <v>2</v>
      </c>
      <c r="D9" s="17" t="s">
        <v>51</v>
      </c>
      <c r="E9" s="11"/>
    </row>
    <row r="10" spans="1:5 16381:16382" s="9" customFormat="1" ht="12.75" x14ac:dyDescent="0.2">
      <c r="A10" s="11"/>
      <c r="B10" s="11"/>
      <c r="C10" s="18"/>
      <c r="E10" s="11"/>
      <c r="XFA10" s="9">
        <v>18</v>
      </c>
      <c r="XFB10" s="9" t="s">
        <v>49</v>
      </c>
    </row>
    <row r="11" spans="1:5 16381:16382" s="9" customFormat="1" ht="12.75" x14ac:dyDescent="0.2">
      <c r="A11" s="11"/>
      <c r="B11" s="11"/>
      <c r="C11" s="18"/>
      <c r="E11" s="11"/>
    </row>
    <row r="12" spans="1:5 16381:16382" s="9" customFormat="1" ht="12.75" x14ac:dyDescent="0.2">
      <c r="A12" s="11"/>
      <c r="B12" s="11"/>
      <c r="C12" s="19"/>
      <c r="E12" s="11"/>
    </row>
    <row r="13" spans="1:5 16381:16382" s="9" customFormat="1" ht="12.75" x14ac:dyDescent="0.2">
      <c r="A13" s="11"/>
      <c r="B13" s="11"/>
      <c r="C13" s="20"/>
      <c r="E13" s="11"/>
    </row>
    <row r="14" spans="1:5 16381:16382" s="9" customFormat="1" ht="12.75" x14ac:dyDescent="0.2">
      <c r="A14" s="11"/>
      <c r="B14" s="11"/>
      <c r="C14" s="20"/>
      <c r="E14" s="11"/>
    </row>
    <row r="15" spans="1:5 16381:16382" s="9" customFormat="1" ht="12.75" x14ac:dyDescent="0.2">
      <c r="A15" s="11"/>
      <c r="B15" s="11"/>
      <c r="C15" s="18"/>
      <c r="E15" s="11"/>
    </row>
  </sheetData>
  <pageMargins left="0.7" right="0.7" top="0.75" bottom="0.75" header="0.3" footer="0.3"/>
  <pageSetup orientation="portrait" horizont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theme="7" tint="0.39997558519241921"/>
  </sheetPr>
  <dimension ref="A1:W13"/>
  <sheetViews>
    <sheetView zoomScaleNormal="100" workbookViewId="0">
      <selection activeCell="K4" sqref="K4"/>
    </sheetView>
  </sheetViews>
  <sheetFormatPr defaultColWidth="8.85546875" defaultRowHeight="15" x14ac:dyDescent="0.25"/>
  <cols>
    <col min="1" max="7" width="26" style="36" customWidth="1"/>
    <col min="8" max="8" width="14.5703125" style="36" customWidth="1"/>
    <col min="9" max="9" width="11.5703125" style="36" customWidth="1"/>
    <col min="10" max="10" width="20.140625" style="36" customWidth="1"/>
    <col min="11" max="11" width="60.42578125" style="36" customWidth="1"/>
    <col min="12" max="12" width="11.5703125" style="36" customWidth="1"/>
    <col min="13" max="15" width="14.5703125" style="36" customWidth="1"/>
    <col min="16" max="16" width="19.42578125" style="36" customWidth="1"/>
    <col min="17" max="17" width="72.140625" style="36" bestFit="1" customWidth="1"/>
    <col min="18" max="18" width="15.5703125" style="36" customWidth="1"/>
    <col min="19" max="21" width="12.85546875" style="175" customWidth="1"/>
    <col min="22" max="16384" width="8.85546875" style="36"/>
  </cols>
  <sheetData>
    <row r="1" spans="1:23" s="170" customFormat="1" x14ac:dyDescent="0.25">
      <c r="A1" s="166" t="s">
        <v>340</v>
      </c>
      <c r="B1" s="166" t="s">
        <v>2129</v>
      </c>
      <c r="C1" s="186" t="s">
        <v>2093</v>
      </c>
      <c r="D1" s="186" t="s">
        <v>2094</v>
      </c>
      <c r="E1" s="186" t="s">
        <v>2095</v>
      </c>
      <c r="F1" s="186" t="s">
        <v>2101</v>
      </c>
      <c r="G1" s="186" t="s">
        <v>2102</v>
      </c>
      <c r="H1" s="166" t="s">
        <v>52</v>
      </c>
      <c r="I1" s="167" t="s">
        <v>53</v>
      </c>
      <c r="J1" s="167" t="s">
        <v>54</v>
      </c>
      <c r="K1" s="167" t="s">
        <v>2081</v>
      </c>
      <c r="L1" s="166" t="s">
        <v>55</v>
      </c>
      <c r="M1" s="166" t="s">
        <v>56</v>
      </c>
      <c r="N1" s="166" t="s">
        <v>57</v>
      </c>
      <c r="O1" s="166" t="s">
        <v>58</v>
      </c>
      <c r="P1" s="166" t="s">
        <v>2071</v>
      </c>
      <c r="Q1" s="168" t="s">
        <v>59</v>
      </c>
      <c r="R1" s="168"/>
      <c r="S1" s="169" t="s">
        <v>346</v>
      </c>
      <c r="T1" s="169" t="s">
        <v>345</v>
      </c>
      <c r="U1" s="169" t="s">
        <v>3118</v>
      </c>
      <c r="V1" s="167" t="s">
        <v>61</v>
      </c>
      <c r="W1" s="167" t="s">
        <v>62</v>
      </c>
    </row>
    <row r="2" spans="1:23" s="170" customFormat="1" x14ac:dyDescent="0.25">
      <c r="A2" s="166"/>
      <c r="B2" s="166"/>
      <c r="C2" s="186"/>
      <c r="D2" s="186"/>
      <c r="E2" s="186"/>
      <c r="F2" s="186"/>
      <c r="G2" s="186"/>
      <c r="H2" s="166"/>
      <c r="I2" s="167"/>
      <c r="J2" s="167"/>
      <c r="K2" s="167"/>
      <c r="L2" s="166"/>
      <c r="M2" s="166"/>
      <c r="N2" s="166"/>
      <c r="O2" s="166"/>
      <c r="P2" s="166"/>
      <c r="Q2" s="168"/>
      <c r="R2" s="169">
        <f>SUBTOTAL(9,R3:R200)</f>
        <v>0</v>
      </c>
      <c r="S2" s="169">
        <f>SUBTOTAL(9,S3:S200)</f>
        <v>0</v>
      </c>
      <c r="T2" s="169"/>
      <c r="U2" s="169"/>
      <c r="V2" s="167"/>
      <c r="W2" s="167"/>
    </row>
    <row r="3" spans="1:23" s="170" customFormat="1" ht="17.25" customHeight="1" x14ac:dyDescent="0.25">
      <c r="A3" s="168"/>
      <c r="B3" s="168"/>
      <c r="C3" s="187"/>
      <c r="D3" s="187"/>
      <c r="E3" s="187"/>
      <c r="F3" s="187"/>
      <c r="G3" s="187"/>
      <c r="H3" s="168"/>
      <c r="I3" s="171"/>
      <c r="J3" s="171"/>
      <c r="K3" s="171"/>
      <c r="L3" s="168"/>
      <c r="M3" s="168"/>
      <c r="N3" s="168"/>
      <c r="O3" s="168"/>
      <c r="P3" s="168"/>
      <c r="Q3" s="168"/>
      <c r="R3" s="172" t="s">
        <v>60</v>
      </c>
      <c r="S3" s="172" t="s">
        <v>342</v>
      </c>
      <c r="T3" s="172"/>
      <c r="U3" s="172"/>
      <c r="V3" s="171"/>
      <c r="W3" s="171"/>
    </row>
    <row r="4" spans="1:23" x14ac:dyDescent="0.25">
      <c r="A4" s="173">
        <f>'Payment Requisition'!$C$13</f>
        <v>0</v>
      </c>
      <c r="B4" s="173" t="str">
        <f>IF('Payment Requisition'!$F$13="","",'Payment Requisition'!$F$13)</f>
        <v/>
      </c>
      <c r="C4" s="189" t="str">
        <f>IF(OR($A4=299992,$A4=299993,$A4=299994,$A4=299995,$A4=299996,$A4=299998),IF('Payment Requisition'!$F$14&lt;&gt;"",CONCATENATE('Payment Requisition'!$C$14,", ",'Payment Requisition'!$F$14),'Payment Requisition'!$C$14),"")</f>
        <v/>
      </c>
      <c r="D4" s="205" t="str">
        <f>IF(OR($A4=299992,$A4=299993,$A4=299994,$A4=299995,$A4=299996,$A4=299998),'Payment Requisition'!$D$15,"")</f>
        <v/>
      </c>
      <c r="E4" s="189" t="str">
        <f>IF(OR($A4=299992,$A4=299993,$A4=299994,$A4=299995,$A4=299996,$A4=299998),'Payment Requisition'!$D$16,"")</f>
        <v/>
      </c>
      <c r="F4" s="189" t="str">
        <f>IF(OR($A4=299992,$A4=299993,$A4=299994,$A4=299995,$A4=299996,$A4=299998),'Payment Requisition'!$G$16,"")</f>
        <v/>
      </c>
      <c r="G4" s="189" t="str">
        <f>IF(OR($A4=299992,$A4=299993,$A4=299994,$A4=299995,$A4=299996,$A4=299998),'Payment Requisition'!$D$17,"")</f>
        <v/>
      </c>
      <c r="H4" s="173">
        <f>'Payment Requisition'!$R$78</f>
        <v>0</v>
      </c>
      <c r="I4" s="173">
        <f>EOMONTH(H4,0)</f>
        <v>31</v>
      </c>
      <c r="J4" s="173" t="e">
        <f>VLOOKUP(I4,Periods!C:D,2,0)</f>
        <v>#N/A</v>
      </c>
      <c r="K4"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4" s="173" t="str">
        <f>IF('Payment Requisition'!R51="Y",'Payment Requisition'!Q51,"")</f>
        <v/>
      </c>
      <c r="M4" s="173" t="str">
        <f>IF($L4&lt;&gt;"",'Payment Requisition'!C51,"")</f>
        <v/>
      </c>
      <c r="N4" s="173" t="str">
        <f>IF($L4&lt;&gt;"",'Payment Requisition'!D51,"")</f>
        <v/>
      </c>
      <c r="O4" s="173" t="str">
        <f>IF($L4&lt;&gt;"",'Payment Requisition'!E51,"")</f>
        <v/>
      </c>
      <c r="P4" s="173" t="str">
        <f>IF($L4&lt;&gt;"",'Payment Requisition'!$D$35,"")</f>
        <v/>
      </c>
      <c r="Q4" s="189" t="str">
        <f>IF($L4=2114,"WSBC Payable Base "&amp;TEXT('Payment Requisition'!$I$61,"$#,##0.00"),IF($L4&lt;&gt;"",LEFT('Payment Requisition'!$A$39,50),""))</f>
        <v/>
      </c>
      <c r="R4" s="174" t="str">
        <f>IF($L4&lt;&gt;"",'Payment Requisition'!O51,"")</f>
        <v/>
      </c>
      <c r="S4" s="174" t="str">
        <f>IF($L4&lt;&gt;"",'Payment Requisition'!P51,"")</f>
        <v/>
      </c>
      <c r="T4" s="174" t="str">
        <f>IF($L4&lt;&gt;"",'Payment Requisition'!$O$50,"")</f>
        <v/>
      </c>
      <c r="U4" s="202" t="str">
        <f>IF($L4&lt;&gt;"",'Payment Requisition'!AJ31,"")</f>
        <v/>
      </c>
      <c r="V4" s="173">
        <v>1</v>
      </c>
      <c r="W4" s="173" t="str">
        <f>IF($L4="","","Y")</f>
        <v/>
      </c>
    </row>
    <row r="5" spans="1:23" x14ac:dyDescent="0.25">
      <c r="A5" s="173">
        <f>'Payment Requisition'!$C$13</f>
        <v>0</v>
      </c>
      <c r="B5" s="173" t="str">
        <f>IF('Payment Requisition'!$F$13="","",'Payment Requisition'!$F$13)</f>
        <v/>
      </c>
      <c r="C5" s="189" t="str">
        <f>IF(OR($A5=299992,$A5=299993,$A5=299994,$A5=299995,$A5=299996,$A5=299998),IF('Payment Requisition'!$F$14&lt;&gt;"",CONCATENATE('Payment Requisition'!$C$14,", ",'Payment Requisition'!$F$14),'Payment Requisition'!$C$14),"")</f>
        <v/>
      </c>
      <c r="D5" s="205" t="str">
        <f>IF(OR($A5=299992,$A5=299993,$A5=299994,$A5=299995,$A5=299996,$A5=299998),'Payment Requisition'!$D$15,"")</f>
        <v/>
      </c>
      <c r="E5" s="189" t="str">
        <f>IF(OR($A5=299992,$A5=299993,$A5=299994,$A5=299995,$A5=299996,$A5=299998),'Payment Requisition'!$D$16,"")</f>
        <v/>
      </c>
      <c r="F5" s="189" t="str">
        <f>IF(OR($A5=299992,$A5=299993,$A5=299994,$A5=299995,$A5=299996,$A5=299998),'Payment Requisition'!$G$16,"")</f>
        <v/>
      </c>
      <c r="G5" s="189" t="str">
        <f>IF(OR($A5=299992,$A5=299993,$A5=299994,$A5=299995,$A5=299996,$A5=299998),'Payment Requisition'!$D$17,"")</f>
        <v/>
      </c>
      <c r="H5" s="173">
        <f>'Payment Requisition'!$R$78</f>
        <v>0</v>
      </c>
      <c r="I5" s="173">
        <f t="shared" ref="I5:I13" si="0">EOMONTH(H5,0)</f>
        <v>31</v>
      </c>
      <c r="J5" s="173" t="e">
        <f>VLOOKUP(I5,Periods!C:D,2,0)</f>
        <v>#N/A</v>
      </c>
      <c r="K5"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5" s="173" t="str">
        <f>IF('Payment Requisition'!R52="Y",'Payment Requisition'!Q52,"")</f>
        <v/>
      </c>
      <c r="M5" s="173" t="str">
        <f>IF($L5&lt;&gt;"",'Payment Requisition'!C52,"")</f>
        <v/>
      </c>
      <c r="N5" s="173" t="str">
        <f>IF($L5&lt;&gt;"",'Payment Requisition'!D52,"")</f>
        <v/>
      </c>
      <c r="O5" s="173" t="str">
        <f>IF($L5&lt;&gt;"",'Payment Requisition'!E52,"")</f>
        <v/>
      </c>
      <c r="P5" s="173" t="str">
        <f>IF($L5&lt;&gt;"",'Payment Requisition'!$D$35,"")</f>
        <v/>
      </c>
      <c r="Q5" s="173" t="str">
        <f>IF($L5=2114,"WSBC Payable Base "&amp;TEXT('Payment Requisition'!$I$61,"$#,##0.00"),IF($L5&lt;&gt;"",LEFT('Payment Requisition'!$A$39,50),""))</f>
        <v/>
      </c>
      <c r="R5" s="174" t="str">
        <f>IF($L5&lt;&gt;"",'Payment Requisition'!O52,"")</f>
        <v/>
      </c>
      <c r="S5" s="174" t="str">
        <f>IF($L5&lt;&gt;"",'Payment Requisition'!P52,"")</f>
        <v/>
      </c>
      <c r="T5" s="174" t="str">
        <f>IF($L5&lt;&gt;"",'Payment Requisition'!$O$50,"")</f>
        <v/>
      </c>
      <c r="U5" s="202" t="str">
        <f>IF($L5&lt;&gt;"",'Payment Requisition'!AJ32,"")</f>
        <v/>
      </c>
      <c r="V5" s="173">
        <v>1</v>
      </c>
      <c r="W5" s="173" t="str">
        <f t="shared" ref="W5:W13" si="1">IF($L5="","","Y")</f>
        <v/>
      </c>
    </row>
    <row r="6" spans="1:23" x14ac:dyDescent="0.25">
      <c r="A6" s="173">
        <f>'Payment Requisition'!$C$13</f>
        <v>0</v>
      </c>
      <c r="B6" s="173" t="str">
        <f>IF('Payment Requisition'!$F$13="","",'Payment Requisition'!$F$13)</f>
        <v/>
      </c>
      <c r="C6" s="189" t="str">
        <f>IF(OR($A6=299992,$A6=299993,$A6=299994,$A6=299995,$A6=299996,$A6=299998),IF('Payment Requisition'!$F$14&lt;&gt;"",CONCATENATE('Payment Requisition'!$C$14,", ",'Payment Requisition'!$F$14),'Payment Requisition'!$C$14),"")</f>
        <v/>
      </c>
      <c r="D6" s="205" t="str">
        <f>IF(OR($A6=299992,$A6=299993,$A6=299994,$A6=299995,$A6=299996,$A6=299998),'Payment Requisition'!$D$15,"")</f>
        <v/>
      </c>
      <c r="E6" s="189" t="str">
        <f>IF(OR($A6=299992,$A6=299993,$A6=299994,$A6=299995,$A6=299996,$A6=299998),'Payment Requisition'!$D$16,"")</f>
        <v/>
      </c>
      <c r="F6" s="189" t="str">
        <f>IF(OR($A6=299992,$A6=299993,$A6=299994,$A6=299995,$A6=299996,$A6=299998),'Payment Requisition'!$G$16,"")</f>
        <v/>
      </c>
      <c r="G6" s="189" t="str">
        <f>IF(OR($A6=299992,$A6=299993,$A6=299994,$A6=299995,$A6=299996,$A6=299998),'Payment Requisition'!$D$17,"")</f>
        <v/>
      </c>
      <c r="H6" s="173">
        <f>'Payment Requisition'!$R$78</f>
        <v>0</v>
      </c>
      <c r="I6" s="173">
        <f t="shared" si="0"/>
        <v>31</v>
      </c>
      <c r="J6" s="173" t="e">
        <f>VLOOKUP(I6,Periods!C:D,2,0)</f>
        <v>#N/A</v>
      </c>
      <c r="K6"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6" s="173" t="str">
        <f>IF('Payment Requisition'!R53="Y",'Payment Requisition'!Q53,"")</f>
        <v/>
      </c>
      <c r="M6" s="173" t="str">
        <f>IF($L6&lt;&gt;"",'Payment Requisition'!C53,"")</f>
        <v/>
      </c>
      <c r="N6" s="173" t="str">
        <f>IF($L6&lt;&gt;"",'Payment Requisition'!D53,"")</f>
        <v/>
      </c>
      <c r="O6" s="173" t="str">
        <f>IF($L6&lt;&gt;"",'Payment Requisition'!E53,"")</f>
        <v/>
      </c>
      <c r="P6" s="173" t="str">
        <f>IF($L6&lt;&gt;"",'Payment Requisition'!$D$35,"")</f>
        <v/>
      </c>
      <c r="Q6" s="173" t="str">
        <f>IF($L6=2114,"WSBC Payable Base "&amp;TEXT('Payment Requisition'!$I$61,"$#,##0.00"),IF($L6&lt;&gt;"",LEFT('Payment Requisition'!$A$39,50),""))</f>
        <v/>
      </c>
      <c r="R6" s="174" t="str">
        <f>IF($L6&lt;&gt;"",'Payment Requisition'!O53,"")</f>
        <v/>
      </c>
      <c r="S6" s="174" t="str">
        <f>IF($L6&lt;&gt;"",'Payment Requisition'!P53,"")</f>
        <v/>
      </c>
      <c r="T6" s="174" t="str">
        <f>IF($L6&lt;&gt;"",'Payment Requisition'!$O$50,"")</f>
        <v/>
      </c>
      <c r="U6" s="202" t="str">
        <f>IF($L6&lt;&gt;"",'Payment Requisition'!AJ33,"")</f>
        <v/>
      </c>
      <c r="V6" s="173">
        <v>1</v>
      </c>
      <c r="W6" s="173" t="str">
        <f t="shared" si="1"/>
        <v/>
      </c>
    </row>
    <row r="7" spans="1:23" x14ac:dyDescent="0.25">
      <c r="A7" s="173">
        <f>'Payment Requisition'!$C$13</f>
        <v>0</v>
      </c>
      <c r="B7" s="173" t="str">
        <f>IF('Payment Requisition'!$F$13="","",'Payment Requisition'!$F$13)</f>
        <v/>
      </c>
      <c r="C7" s="189" t="str">
        <f>IF(OR($A7=299992,$A7=299993,$A7=299994,$A7=299995,$A7=299996,$A7=299998),IF('Payment Requisition'!$F$14&lt;&gt;"",CONCATENATE('Payment Requisition'!$C$14,", ",'Payment Requisition'!$F$14),'Payment Requisition'!$C$14),"")</f>
        <v/>
      </c>
      <c r="D7" s="205" t="str">
        <f>IF(OR($A7=299992,$A7=299993,$A7=299994,$A7=299995,$A7=299996,$A7=299998),'Payment Requisition'!$D$15,"")</f>
        <v/>
      </c>
      <c r="E7" s="189" t="str">
        <f>IF(OR($A7=299992,$A7=299993,$A7=299994,$A7=299995,$A7=299996,$A7=299998),'Payment Requisition'!$D$16,"")</f>
        <v/>
      </c>
      <c r="F7" s="189" t="str">
        <f>IF(OR($A7=299992,$A7=299993,$A7=299994,$A7=299995,$A7=299996,$A7=299998),'Payment Requisition'!$G$16,"")</f>
        <v/>
      </c>
      <c r="G7" s="189" t="str">
        <f>IF(OR($A7=299992,$A7=299993,$A7=299994,$A7=299995,$A7=299996,$A7=299998),'Payment Requisition'!$D$17,"")</f>
        <v/>
      </c>
      <c r="H7" s="173">
        <f>'Payment Requisition'!$R$78</f>
        <v>0</v>
      </c>
      <c r="I7" s="173">
        <f t="shared" si="0"/>
        <v>31</v>
      </c>
      <c r="J7" s="173" t="e">
        <f>VLOOKUP(I7,Periods!C:D,2,0)</f>
        <v>#N/A</v>
      </c>
      <c r="K7"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7" s="173" t="str">
        <f>IF('Payment Requisition'!R54="Y",'Payment Requisition'!Q54,"")</f>
        <v/>
      </c>
      <c r="M7" s="173" t="str">
        <f>IF($L7&lt;&gt;"",'Payment Requisition'!C54,"")</f>
        <v/>
      </c>
      <c r="N7" s="173" t="str">
        <f>IF($L7&lt;&gt;"",'Payment Requisition'!D54,"")</f>
        <v/>
      </c>
      <c r="O7" s="173" t="str">
        <f>IF($L7&lt;&gt;"",'Payment Requisition'!E54,"")</f>
        <v/>
      </c>
      <c r="P7" s="173" t="str">
        <f>IF($L7&lt;&gt;"",'Payment Requisition'!$D$35,"")</f>
        <v/>
      </c>
      <c r="Q7" s="173" t="str">
        <f>IF($L7=2114,"WSBC Payable Base "&amp;TEXT('Payment Requisition'!$I$61,"$#,##0.00"),IF($L7&lt;&gt;"",LEFT('Payment Requisition'!$A$39,50),""))</f>
        <v/>
      </c>
      <c r="R7" s="174" t="str">
        <f>IF($L7&lt;&gt;"",'Payment Requisition'!O54,"")</f>
        <v/>
      </c>
      <c r="S7" s="174" t="str">
        <f>IF($L7&lt;&gt;"",'Payment Requisition'!P54,"")</f>
        <v/>
      </c>
      <c r="T7" s="174" t="str">
        <f>IF($L7&lt;&gt;"",'Payment Requisition'!$O$50,"")</f>
        <v/>
      </c>
      <c r="U7" s="202" t="str">
        <f>IF($L7&lt;&gt;"",'Payment Requisition'!AJ34,"")</f>
        <v/>
      </c>
      <c r="V7" s="173">
        <v>1</v>
      </c>
      <c r="W7" s="173" t="str">
        <f t="shared" si="1"/>
        <v/>
      </c>
    </row>
    <row r="8" spans="1:23" x14ac:dyDescent="0.25">
      <c r="A8" s="173">
        <f>'Payment Requisition'!$C$13</f>
        <v>0</v>
      </c>
      <c r="B8" s="173" t="str">
        <f>IF('Payment Requisition'!$F$13="","",'Payment Requisition'!$F$13)</f>
        <v/>
      </c>
      <c r="C8" s="189" t="str">
        <f>IF(OR($A8=299992,$A8=299993,$A8=299994,$A8=299995,$A8=299996,$A8=299998),IF('Payment Requisition'!$F$14&lt;&gt;"",CONCATENATE('Payment Requisition'!$C$14,", ",'Payment Requisition'!$F$14),'Payment Requisition'!$C$14),"")</f>
        <v/>
      </c>
      <c r="D8" s="205" t="str">
        <f>IF(OR($A8=299992,$A8=299993,$A8=299994,$A8=299995,$A8=299996,$A8=299998),'Payment Requisition'!$D$15,"")</f>
        <v/>
      </c>
      <c r="E8" s="189" t="str">
        <f>IF(OR($A8=299992,$A8=299993,$A8=299994,$A8=299995,$A8=299996,$A8=299998),'Payment Requisition'!$D$16,"")</f>
        <v/>
      </c>
      <c r="F8" s="189" t="str">
        <f>IF(OR($A8=299992,$A8=299993,$A8=299994,$A8=299995,$A8=299996,$A8=299998),'Payment Requisition'!$G$16,"")</f>
        <v/>
      </c>
      <c r="G8" s="189" t="str">
        <f>IF(OR($A8=299992,$A8=299993,$A8=299994,$A8=299995,$A8=299996,$A8=299998),'Payment Requisition'!$D$17,"")</f>
        <v/>
      </c>
      <c r="H8" s="173">
        <f>'Payment Requisition'!$R$78</f>
        <v>0</v>
      </c>
      <c r="I8" s="173">
        <f t="shared" si="0"/>
        <v>31</v>
      </c>
      <c r="J8" s="173" t="e">
        <f>VLOOKUP(I8,Periods!C:D,2,0)</f>
        <v>#N/A</v>
      </c>
      <c r="K8"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8" s="173" t="str">
        <f>IF('Payment Requisition'!R55="Y",'Payment Requisition'!Q55,"")</f>
        <v/>
      </c>
      <c r="M8" s="173" t="str">
        <f>IF($L8&lt;&gt;"",'Payment Requisition'!C55,"")</f>
        <v/>
      </c>
      <c r="N8" s="173" t="str">
        <f>IF($L8&lt;&gt;"",'Payment Requisition'!D55,"")</f>
        <v/>
      </c>
      <c r="O8" s="173" t="str">
        <f>IF($L8&lt;&gt;"",'Payment Requisition'!E55,"")</f>
        <v/>
      </c>
      <c r="P8" s="173" t="str">
        <f>IF($L8&lt;&gt;"",'Payment Requisition'!$D$35,"")</f>
        <v/>
      </c>
      <c r="Q8" s="173" t="str">
        <f>IF($L8=2114,"WSBC Payable Base "&amp;TEXT('Payment Requisition'!$I$61,"$#,##0.00"),IF($L8&lt;&gt;"",LEFT('Payment Requisition'!$A$39,50),""))</f>
        <v/>
      </c>
      <c r="R8" s="174" t="str">
        <f>IF($L8&lt;&gt;"",'Payment Requisition'!O55,"")</f>
        <v/>
      </c>
      <c r="S8" s="174" t="str">
        <f>IF($L8&lt;&gt;"",'Payment Requisition'!P55,"")</f>
        <v/>
      </c>
      <c r="T8" s="174" t="str">
        <f>IF($L8&lt;&gt;"",'Payment Requisition'!$O$50,"")</f>
        <v/>
      </c>
      <c r="U8" s="202" t="str">
        <f>IF($L8&lt;&gt;"",'Payment Requisition'!AJ35,"")</f>
        <v/>
      </c>
      <c r="V8" s="173">
        <v>1</v>
      </c>
      <c r="W8" s="173" t="str">
        <f t="shared" si="1"/>
        <v/>
      </c>
    </row>
    <row r="9" spans="1:23" x14ac:dyDescent="0.25">
      <c r="A9" s="173">
        <f>'Payment Requisition'!$C$13</f>
        <v>0</v>
      </c>
      <c r="B9" s="173" t="str">
        <f>IF('Payment Requisition'!$F$13="","",'Payment Requisition'!$F$13)</f>
        <v/>
      </c>
      <c r="C9" s="189" t="str">
        <f>IF(OR($A9=299992,$A9=299993,$A9=299994,$A9=299995,$A9=299996,$A9=299998),IF('Payment Requisition'!$F$14&lt;&gt;"",CONCATENATE('Payment Requisition'!$C$14,", ",'Payment Requisition'!$F$14),'Payment Requisition'!$C$14),"")</f>
        <v/>
      </c>
      <c r="D9" s="205" t="str">
        <f>IF(OR($A9=299992,$A9=299993,$A9=299994,$A9=299995,$A9=299996,$A9=299998),'Payment Requisition'!$D$15,"")</f>
        <v/>
      </c>
      <c r="E9" s="189" t="str">
        <f>IF(OR($A9=299992,$A9=299993,$A9=299994,$A9=299995,$A9=299996,$A9=299998),'Payment Requisition'!$D$16,"")</f>
        <v/>
      </c>
      <c r="F9" s="189" t="str">
        <f>IF(OR($A9=299992,$A9=299993,$A9=299994,$A9=299995,$A9=299996,$A9=299998),'Payment Requisition'!$G$16,"")</f>
        <v/>
      </c>
      <c r="G9" s="189" t="str">
        <f>IF(OR($A9=299992,$A9=299993,$A9=299994,$A9=299995,$A9=299996,$A9=299998),'Payment Requisition'!$D$17,"")</f>
        <v/>
      </c>
      <c r="H9" s="173">
        <f>'Payment Requisition'!$R$78</f>
        <v>0</v>
      </c>
      <c r="I9" s="173">
        <f t="shared" si="0"/>
        <v>31</v>
      </c>
      <c r="J9" s="173" t="e">
        <f>VLOOKUP(I9,Periods!C:D,2,0)</f>
        <v>#N/A</v>
      </c>
      <c r="K9"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9" s="173" t="str">
        <f>IF('Payment Requisition'!R56="Y",'Payment Requisition'!Q56,"")</f>
        <v/>
      </c>
      <c r="M9" s="173" t="str">
        <f>IF($L9&lt;&gt;"",'Payment Requisition'!C56,"")</f>
        <v/>
      </c>
      <c r="N9" s="173" t="str">
        <f>IF($L9&lt;&gt;"",'Payment Requisition'!D56,"")</f>
        <v/>
      </c>
      <c r="O9" s="173" t="str">
        <f>IF($L9&lt;&gt;"",'Payment Requisition'!E56,"")</f>
        <v/>
      </c>
      <c r="P9" s="173" t="str">
        <f>IF($L9&lt;&gt;"",'Payment Requisition'!$D$35,"")</f>
        <v/>
      </c>
      <c r="Q9" s="173" t="str">
        <f>IF($L9=2114,"WSBC Payable Base "&amp;TEXT('Payment Requisition'!$I$61,"$#,##0.00"),IF($L9&lt;&gt;"",LEFT('Payment Requisition'!$A$39,50),""))</f>
        <v/>
      </c>
      <c r="R9" s="174" t="str">
        <f>IF($L9&lt;&gt;"",'Payment Requisition'!O56,"")</f>
        <v/>
      </c>
      <c r="S9" s="174" t="str">
        <f>IF($L9&lt;&gt;"",'Payment Requisition'!P56,"")</f>
        <v/>
      </c>
      <c r="T9" s="174" t="str">
        <f>IF($L9&lt;&gt;"",'Payment Requisition'!$O$50,"")</f>
        <v/>
      </c>
      <c r="U9" s="202" t="str">
        <f>IF($L9&lt;&gt;"",'Payment Requisition'!AJ36,"")</f>
        <v/>
      </c>
      <c r="V9" s="173">
        <v>1</v>
      </c>
      <c r="W9" s="173" t="str">
        <f t="shared" si="1"/>
        <v/>
      </c>
    </row>
    <row r="10" spans="1:23" x14ac:dyDescent="0.25">
      <c r="A10" s="173">
        <f>'Payment Requisition'!$C$13</f>
        <v>0</v>
      </c>
      <c r="B10" s="173" t="str">
        <f>IF('Payment Requisition'!$F$13="","",'Payment Requisition'!$F$13)</f>
        <v/>
      </c>
      <c r="C10" s="189" t="str">
        <f>IF(OR($A10=299992,$A10=299993,$A10=299994,$A10=299995,$A10=299996,$A10=299998),IF('Payment Requisition'!$F$14&lt;&gt;"",CONCATENATE('Payment Requisition'!$C$14,", ",'Payment Requisition'!$F$14),'Payment Requisition'!$C$14),"")</f>
        <v/>
      </c>
      <c r="D10" s="205" t="str">
        <f>IF(OR($A10=299992,$A10=299993,$A10=299994,$A10=299995,$A10=299996,$A10=299998),'Payment Requisition'!$D$15,"")</f>
        <v/>
      </c>
      <c r="E10" s="189" t="str">
        <f>IF(OR($A10=299992,$A10=299993,$A10=299994,$A10=299995,$A10=299996,$A10=299998),'Payment Requisition'!$D$16,"")</f>
        <v/>
      </c>
      <c r="F10" s="189" t="str">
        <f>IF(OR($A10=299992,$A10=299993,$A10=299994,$A10=299995,$A10=299996,$A10=299998),'Payment Requisition'!$G$16,"")</f>
        <v/>
      </c>
      <c r="G10" s="189" t="str">
        <f>IF(OR($A10=299992,$A10=299993,$A10=299994,$A10=299995,$A10=299996,$A10=299998),'Payment Requisition'!$D$17,"")</f>
        <v/>
      </c>
      <c r="H10" s="173">
        <f>'Payment Requisition'!$R$78</f>
        <v>0</v>
      </c>
      <c r="I10" s="173">
        <f t="shared" si="0"/>
        <v>31</v>
      </c>
      <c r="J10" s="173" t="e">
        <f>VLOOKUP(I10,Periods!C:D,2,0)</f>
        <v>#N/A</v>
      </c>
      <c r="K10"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10" s="173" t="str">
        <f>IF('Payment Requisition'!R57="Y",'Payment Requisition'!Q57,"")</f>
        <v/>
      </c>
      <c r="M10" s="173" t="str">
        <f>IF($L10&lt;&gt;"",'Payment Requisition'!C57,"")</f>
        <v/>
      </c>
      <c r="N10" s="173" t="str">
        <f>IF($L10&lt;&gt;"",'Payment Requisition'!D57,"")</f>
        <v/>
      </c>
      <c r="O10" s="173" t="str">
        <f>IF($L10&lt;&gt;"",'Payment Requisition'!E57,"")</f>
        <v/>
      </c>
      <c r="P10" s="173" t="str">
        <f>IF($L10&lt;&gt;"",'Payment Requisition'!$D$35,"")</f>
        <v/>
      </c>
      <c r="Q10" s="173" t="str">
        <f>IF($L10=2114,"WSBC Payable Base "&amp;TEXT('Payment Requisition'!$I$61,"$#,##0.00"),IF($L10&lt;&gt;"",LEFT('Payment Requisition'!$A$39,50),""))</f>
        <v/>
      </c>
      <c r="R10" s="174" t="str">
        <f>IF($L10&lt;&gt;"",'Payment Requisition'!O57,"")</f>
        <v/>
      </c>
      <c r="S10" s="174" t="str">
        <f>IF($L10&lt;&gt;"",'Payment Requisition'!P57,"")</f>
        <v/>
      </c>
      <c r="T10" s="174" t="str">
        <f>IF($L10&lt;&gt;"",'Payment Requisition'!$O$50,"")</f>
        <v/>
      </c>
      <c r="U10" s="202" t="str">
        <f>IF($L10&lt;&gt;"",'Payment Requisition'!AJ37,"")</f>
        <v/>
      </c>
      <c r="V10" s="173">
        <v>1</v>
      </c>
      <c r="W10" s="173" t="str">
        <f t="shared" si="1"/>
        <v/>
      </c>
    </row>
    <row r="11" spans="1:23" x14ac:dyDescent="0.25">
      <c r="A11" s="173">
        <f>'Payment Requisition'!$C$13</f>
        <v>0</v>
      </c>
      <c r="B11" s="173" t="str">
        <f>IF('Payment Requisition'!$F$13="","",'Payment Requisition'!$F$13)</f>
        <v/>
      </c>
      <c r="C11" s="189" t="str">
        <f>IF(OR($A11=299992,$A11=299993,$A11=299994,$A11=299995,$A11=299996,$A11=299998),IF('Payment Requisition'!$F$14&lt;&gt;"",CONCATENATE('Payment Requisition'!$C$14,", ",'Payment Requisition'!$F$14),'Payment Requisition'!$C$14),"")</f>
        <v/>
      </c>
      <c r="D11" s="205" t="str">
        <f>IF(OR($A11=299992,$A11=299993,$A11=299994,$A11=299995,$A11=299996,$A11=299998),'Payment Requisition'!$D$15,"")</f>
        <v/>
      </c>
      <c r="E11" s="189" t="str">
        <f>IF(OR($A11=299992,$A11=299993,$A11=299994,$A11=299995,$A11=299996,$A11=299998),'Payment Requisition'!$D$16,"")</f>
        <v/>
      </c>
      <c r="F11" s="189" t="str">
        <f>IF(OR($A11=299992,$A11=299993,$A11=299994,$A11=299995,$A11=299996,$A11=299998),'Payment Requisition'!$G$16,"")</f>
        <v/>
      </c>
      <c r="G11" s="189" t="str">
        <f>IF(OR($A11=299992,$A11=299993,$A11=299994,$A11=299995,$A11=299996,$A11=299998),'Payment Requisition'!$D$17,"")</f>
        <v/>
      </c>
      <c r="H11" s="173">
        <f>'Payment Requisition'!$R$78</f>
        <v>0</v>
      </c>
      <c r="I11" s="173">
        <f t="shared" si="0"/>
        <v>31</v>
      </c>
      <c r="J11" s="173" t="e">
        <f>VLOOKUP(I11,Periods!C:D,2,0)</f>
        <v>#N/A</v>
      </c>
      <c r="K11"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11" s="173" t="str">
        <f>IF('Payment Requisition'!R58="Y",'Payment Requisition'!Q58,"")</f>
        <v/>
      </c>
      <c r="M11" s="173" t="str">
        <f>IF($L11&lt;&gt;"",'Payment Requisition'!C58,"")</f>
        <v/>
      </c>
      <c r="N11" s="173" t="str">
        <f>IF($L11&lt;&gt;"",'Payment Requisition'!D58,"")</f>
        <v/>
      </c>
      <c r="O11" s="173" t="str">
        <f>IF($L11&lt;&gt;"",'Payment Requisition'!E58,"")</f>
        <v/>
      </c>
      <c r="P11" s="173" t="str">
        <f>IF($L11&lt;&gt;"",'Payment Requisition'!$D$35,"")</f>
        <v/>
      </c>
      <c r="Q11" s="173" t="str">
        <f>IF($L11=2114,"WSBC Payable Base "&amp;TEXT('Payment Requisition'!$I$61,"$#,##0.00"),IF($L11&lt;&gt;"",LEFT('Payment Requisition'!$A$39,50),""))</f>
        <v/>
      </c>
      <c r="R11" s="174" t="str">
        <f>IF($L11&lt;&gt;"",'Payment Requisition'!O58,"")</f>
        <v/>
      </c>
      <c r="S11" s="174" t="str">
        <f>IF($L11&lt;&gt;"",'Payment Requisition'!P58,"")</f>
        <v/>
      </c>
      <c r="T11" s="174" t="str">
        <f>IF($L11&lt;&gt;"",'Payment Requisition'!$O$50,"")</f>
        <v/>
      </c>
      <c r="U11" s="202" t="str">
        <f>IF($L11&lt;&gt;"",'Payment Requisition'!AJ38,"")</f>
        <v/>
      </c>
      <c r="V11" s="173">
        <v>1</v>
      </c>
      <c r="W11" s="173" t="str">
        <f t="shared" si="1"/>
        <v/>
      </c>
    </row>
    <row r="12" spans="1:23" x14ac:dyDescent="0.25">
      <c r="A12" s="173">
        <f>'Payment Requisition'!$C$13</f>
        <v>0</v>
      </c>
      <c r="B12" s="173" t="str">
        <f>IF('Payment Requisition'!$F$13="","",'Payment Requisition'!$F$13)</f>
        <v/>
      </c>
      <c r="C12" s="189" t="str">
        <f>IF(OR($A12=299992,$A12=299993,$A12=299994,$A12=299995,$A12=299996,$A12=299998),IF('Payment Requisition'!$F$14&lt;&gt;"",CONCATENATE('Payment Requisition'!$C$14,", ",'Payment Requisition'!$F$14),'Payment Requisition'!$C$14),"")</f>
        <v/>
      </c>
      <c r="D12" s="205" t="str">
        <f>IF(OR($A12=299992,$A12=299993,$A12=299994,$A12=299995,$A12=299996,$A12=299998),'Payment Requisition'!$D$15,"")</f>
        <v/>
      </c>
      <c r="E12" s="189" t="str">
        <f>IF(OR($A12=299992,$A12=299993,$A12=299994,$A12=299995,$A12=299996,$A12=299998),'Payment Requisition'!$D$16,"")</f>
        <v/>
      </c>
      <c r="F12" s="189" t="str">
        <f>IF(OR($A12=299992,$A12=299993,$A12=299994,$A12=299995,$A12=299996,$A12=299998),'Payment Requisition'!$G$16,"")</f>
        <v/>
      </c>
      <c r="G12" s="189" t="str">
        <f>IF(OR($A12=299992,$A12=299993,$A12=299994,$A12=299995,$A12=299996,$A12=299998),'Payment Requisition'!$D$17,"")</f>
        <v/>
      </c>
      <c r="H12" s="173">
        <f>'Payment Requisition'!$R$78</f>
        <v>0</v>
      </c>
      <c r="I12" s="173">
        <f t="shared" si="0"/>
        <v>31</v>
      </c>
      <c r="J12" s="173" t="e">
        <f>VLOOKUP(I12,Periods!C:D,2,0)</f>
        <v>#N/A</v>
      </c>
      <c r="K12"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12" s="173" t="str">
        <f>IF('Payment Requisition'!R59="Y",'Payment Requisition'!Q59,"")</f>
        <v/>
      </c>
      <c r="M12" s="173" t="str">
        <f>IF($L12&lt;&gt;"",'Payment Requisition'!C59,"")</f>
        <v/>
      </c>
      <c r="N12" s="173" t="str">
        <f>IF($L12&lt;&gt;"",'Payment Requisition'!D59,"")</f>
        <v/>
      </c>
      <c r="O12" s="173" t="str">
        <f>IF($L12&lt;&gt;"",'Payment Requisition'!E59,"")</f>
        <v/>
      </c>
      <c r="P12" s="173" t="str">
        <f>IF($L12&lt;&gt;"",'Payment Requisition'!$D$35,"")</f>
        <v/>
      </c>
      <c r="Q12" s="173" t="str">
        <f>IF($L12=2114,"WSBC Payable Base "&amp;TEXT('Payment Requisition'!$I$61,"$#,##0.00"),IF($L12&lt;&gt;"",LEFT('Payment Requisition'!$A$39,50),""))</f>
        <v/>
      </c>
      <c r="R12" s="174" t="str">
        <f>IF($L12&lt;&gt;"",'Payment Requisition'!O59,"")</f>
        <v/>
      </c>
      <c r="S12" s="174" t="str">
        <f>IF($L12&lt;&gt;"",'Payment Requisition'!P59,"")</f>
        <v/>
      </c>
      <c r="T12" s="174" t="str">
        <f>IF($L12&lt;&gt;"",'Payment Requisition'!$O$50,"")</f>
        <v/>
      </c>
      <c r="U12" s="202" t="str">
        <f>IF($L12&lt;&gt;"",'Payment Requisition'!AJ39,"")</f>
        <v/>
      </c>
      <c r="V12" s="173">
        <v>1</v>
      </c>
      <c r="W12" s="173" t="str">
        <f t="shared" si="1"/>
        <v/>
      </c>
    </row>
    <row r="13" spans="1:23" x14ac:dyDescent="0.25">
      <c r="A13" s="173">
        <f>'Payment Requisition'!$C$13</f>
        <v>0</v>
      </c>
      <c r="B13" s="173" t="str">
        <f>IF('Payment Requisition'!$F$13="","",'Payment Requisition'!$F$13)</f>
        <v/>
      </c>
      <c r="C13" s="189" t="str">
        <f>IF(OR($A13=299992,$A13=299993,$A13=299994,$A13=299995,$A13=299996,$A13=299998),IF('Payment Requisition'!$F$14&lt;&gt;"",CONCATENATE('Payment Requisition'!$C$14,", ",'Payment Requisition'!$F$14),'Payment Requisition'!$C$14),"")</f>
        <v/>
      </c>
      <c r="D13" s="205" t="str">
        <f>IF(OR($A13=299992,$A13=299993,$A13=299994,$A13=299995,$A13=299996,$A13=299998),'Payment Requisition'!$D$15,"")</f>
        <v/>
      </c>
      <c r="E13" s="189" t="str">
        <f>IF(OR($A13=299992,$A13=299993,$A13=299994,$A13=299995,$A13=299996,$A13=299998),'Payment Requisition'!$D$16,"")</f>
        <v/>
      </c>
      <c r="F13" s="189" t="str">
        <f>IF(OR($A13=299992,$A13=299993,$A13=299994,$A13=299995,$A13=299996,$A13=299998),'Payment Requisition'!$G$16,"")</f>
        <v/>
      </c>
      <c r="G13" s="189" t="str">
        <f>IF(OR($A13=299992,$A13=299993,$A13=299994,$A13=299995,$A13=299996,$A13=299998),'Payment Requisition'!$D$17,"")</f>
        <v/>
      </c>
      <c r="H13" s="173">
        <f>'Payment Requisition'!$R$78</f>
        <v>0</v>
      </c>
      <c r="I13" s="173">
        <f t="shared" si="0"/>
        <v>31</v>
      </c>
      <c r="J13" s="173" t="e">
        <f>VLOOKUP(I13,Periods!C:D,2,0)</f>
        <v>#N/A</v>
      </c>
      <c r="K13" s="189" t="str">
        <f>LEFT(IF(AND('Payment Requisition'!$AJ$26=TRUE,'Payment Requisition'!$AJ$31=1),"MAIL "&amp;'Payment Requisition'!$D$35,IF(AND('Payment Requisition'!$AK$26=TRUE,'Payment Requisition'!$AJ$31=1),"RTN TO "&amp;'Payment Requisition'!$E$27&amp;" "&amp;'Payment Requisition'!$D$35,IF(AND('Payment Requisition'!$AL$26=TRUE,'Payment Requisition'!$AJ$31=1),"P/U BY "&amp;'Payment Requisition'!$H$27&amp;" "&amp;'Payment Requisition'!$D$35,IF('Payment Requisition'!$AJ$31=2,"EF "&amp;'Payment Requisition'!$D$35,IF('Payment Requisition'!$AJ$31=3,"WT "&amp;'Payment Requisition'!$D$35,""))))),27)</f>
        <v/>
      </c>
      <c r="L13" s="173" t="str">
        <f>IF('Payment Requisition'!R60="Y",'Payment Requisition'!Q60,"")</f>
        <v/>
      </c>
      <c r="M13" s="173" t="str">
        <f>IF($L13&lt;&gt;"",'Payment Requisition'!C60,"")</f>
        <v/>
      </c>
      <c r="N13" s="173" t="str">
        <f>IF($L13&lt;&gt;"",'Payment Requisition'!D60,"")</f>
        <v/>
      </c>
      <c r="O13" s="173" t="str">
        <f>IF($L13&lt;&gt;"",'Payment Requisition'!E60,"")</f>
        <v/>
      </c>
      <c r="P13" s="173" t="str">
        <f>IF($L13&lt;&gt;"",'Payment Requisition'!$D$35,"")</f>
        <v/>
      </c>
      <c r="Q13" s="173" t="str">
        <f>IF($L13=2114,"WSBC Payable Base "&amp;TEXT('Payment Requisition'!$I$61,"$#,##0.00"),IF($L13&lt;&gt;"",LEFT('Payment Requisition'!$A$39,50),""))</f>
        <v/>
      </c>
      <c r="R13" s="174" t="str">
        <f>IF($L13&lt;&gt;"",'Payment Requisition'!O60,"")</f>
        <v/>
      </c>
      <c r="S13" s="174" t="str">
        <f>IF($L13&lt;&gt;"",'Payment Requisition'!P60,"")</f>
        <v/>
      </c>
      <c r="T13" s="174" t="str">
        <f>IF($L13&lt;&gt;"",'Payment Requisition'!$O$50,"")</f>
        <v/>
      </c>
      <c r="U13" s="202" t="str">
        <f>IF($L13&lt;&gt;"",'Payment Requisition'!AJ40,"")</f>
        <v/>
      </c>
      <c r="V13" s="173">
        <v>1</v>
      </c>
      <c r="W13" s="173" t="str">
        <f t="shared" si="1"/>
        <v/>
      </c>
    </row>
  </sheetData>
  <pageMargins left="0.7" right="0.7" top="0.75" bottom="0.75" header="0.3" footer="0.3"/>
  <pageSetup orientation="portrait" horizont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theme="8" tint="0.39997558519241921"/>
  </sheetPr>
  <dimension ref="A1:AP771"/>
  <sheetViews>
    <sheetView topLeftCell="B5" zoomScaleNormal="100" workbookViewId="0">
      <selection activeCell="K4" sqref="K4"/>
    </sheetView>
  </sheetViews>
  <sheetFormatPr defaultColWidth="12.5703125" defaultRowHeight="21.75" customHeight="1" x14ac:dyDescent="0.25"/>
  <cols>
    <col min="1" max="1" width="12.5703125" hidden="1" customWidth="1"/>
    <col min="2" max="2" width="22.5703125" bestFit="1" customWidth="1"/>
    <col min="3" max="3" width="19.140625" customWidth="1"/>
    <col min="5" max="5" width="12.5703125" customWidth="1"/>
    <col min="7" max="7" width="18.5703125" bestFit="1" customWidth="1"/>
    <col min="11" max="11" width="40" bestFit="1" customWidth="1"/>
    <col min="13" max="15" width="12.5703125" style="21"/>
    <col min="17" max="17" width="23.85546875" bestFit="1" customWidth="1"/>
    <col min="18" max="18" width="23.85546875" customWidth="1"/>
    <col min="21" max="21" width="12.5703125" hidden="1" customWidth="1"/>
    <col min="24" max="24" width="12.5703125" style="122" hidden="1" customWidth="1"/>
    <col min="25" max="26" width="12.5703125" style="179"/>
    <col min="27" max="27" width="0" style="179" hidden="1" customWidth="1"/>
    <col min="28" max="28" width="12.5703125" style="179" customWidth="1"/>
    <col min="29" max="29" width="27.42578125" bestFit="1" customWidth="1"/>
    <col min="30" max="30" width="47.42578125" bestFit="1" customWidth="1"/>
    <col min="31" max="31" width="43.5703125" bestFit="1" customWidth="1"/>
    <col min="32" max="32" width="7.42578125" bestFit="1" customWidth="1"/>
    <col min="33" max="33" width="6" bestFit="1" customWidth="1"/>
    <col min="34" max="34" width="8" bestFit="1" customWidth="1"/>
    <col min="35" max="35" width="7.42578125" bestFit="1" customWidth="1"/>
    <col min="36" max="36" width="9.42578125" bestFit="1" customWidth="1"/>
    <col min="37" max="37" width="11.42578125" bestFit="1" customWidth="1"/>
    <col min="38" max="38" width="8" bestFit="1" customWidth="1"/>
    <col min="39" max="39" width="12" bestFit="1" customWidth="1"/>
    <col min="40" max="40" width="9" bestFit="1" customWidth="1"/>
    <col min="41" max="41" width="12.42578125" bestFit="1" customWidth="1"/>
  </cols>
  <sheetData>
    <row r="1" spans="1:42" ht="21.75" hidden="1" customHeight="1" x14ac:dyDescent="0.25">
      <c r="A1" t="s">
        <v>341</v>
      </c>
    </row>
    <row r="2" spans="1:42" ht="21.75" hidden="1" customHeight="1" x14ac:dyDescent="0.25">
      <c r="A2" t="s">
        <v>63</v>
      </c>
    </row>
    <row r="3" spans="1:42" ht="21.75" hidden="1" customHeight="1" x14ac:dyDescent="0.25">
      <c r="A3" t="s">
        <v>64</v>
      </c>
      <c r="D3" t="s">
        <v>340</v>
      </c>
      <c r="F3" t="s">
        <v>2093</v>
      </c>
      <c r="G3" t="s">
        <v>2094</v>
      </c>
      <c r="H3" t="s">
        <v>2095</v>
      </c>
      <c r="I3" t="s">
        <v>2101</v>
      </c>
      <c r="J3" t="s">
        <v>2102</v>
      </c>
      <c r="M3" s="21" t="s">
        <v>52</v>
      </c>
      <c r="N3" s="21" t="s">
        <v>52</v>
      </c>
      <c r="P3" t="s">
        <v>54</v>
      </c>
      <c r="Q3" s="21" t="s">
        <v>2081</v>
      </c>
      <c r="R3" s="21" t="s">
        <v>2129</v>
      </c>
      <c r="S3" t="s">
        <v>345</v>
      </c>
      <c r="U3" t="s">
        <v>55</v>
      </c>
      <c r="X3" s="122" t="s">
        <v>346</v>
      </c>
      <c r="AA3" s="179" t="s">
        <v>3118</v>
      </c>
      <c r="AC3" t="s">
        <v>2071</v>
      </c>
      <c r="AD3" t="s">
        <v>59</v>
      </c>
      <c r="AH3" t="s">
        <v>58</v>
      </c>
      <c r="AJ3" t="s">
        <v>56</v>
      </c>
      <c r="AL3" t="s">
        <v>57</v>
      </c>
      <c r="AP3" t="s">
        <v>61</v>
      </c>
    </row>
    <row r="4" spans="1:42" s="24" customFormat="1" ht="21.75" hidden="1" customHeight="1" x14ac:dyDescent="0.25">
      <c r="A4" s="22" t="s">
        <v>65</v>
      </c>
      <c r="B4" s="22" t="s">
        <v>66</v>
      </c>
      <c r="C4" s="22" t="s">
        <v>2153</v>
      </c>
      <c r="D4" s="22" t="s">
        <v>67</v>
      </c>
      <c r="E4" s="22" t="s">
        <v>68</v>
      </c>
      <c r="F4" s="22" t="s">
        <v>2096</v>
      </c>
      <c r="G4" s="22" t="s">
        <v>2097</v>
      </c>
      <c r="H4" s="22" t="s">
        <v>2098</v>
      </c>
      <c r="I4" s="22" t="s">
        <v>2099</v>
      </c>
      <c r="J4" s="22" t="s">
        <v>2100</v>
      </c>
      <c r="K4" s="22" t="s">
        <v>2108</v>
      </c>
      <c r="L4" s="22" t="s">
        <v>2111</v>
      </c>
      <c r="M4" s="23" t="s">
        <v>69</v>
      </c>
      <c r="N4" s="23" t="s">
        <v>70</v>
      </c>
      <c r="O4" s="23" t="s">
        <v>364</v>
      </c>
      <c r="P4" s="24" t="s">
        <v>71</v>
      </c>
      <c r="Q4" s="24" t="s">
        <v>2083</v>
      </c>
      <c r="R4" t="s">
        <v>2127</v>
      </c>
      <c r="S4" s="25" t="s">
        <v>72</v>
      </c>
      <c r="T4" s="26" t="s">
        <v>73</v>
      </c>
      <c r="U4" s="26"/>
      <c r="V4" s="24" t="s">
        <v>74</v>
      </c>
      <c r="W4" s="24" t="s">
        <v>75</v>
      </c>
      <c r="X4" s="123"/>
      <c r="Y4" s="180" t="s">
        <v>76</v>
      </c>
      <c r="Z4" s="180" t="s">
        <v>77</v>
      </c>
      <c r="AA4" s="180"/>
      <c r="AB4" s="180" t="s">
        <v>3119</v>
      </c>
      <c r="AC4" s="24" t="s">
        <v>78</v>
      </c>
      <c r="AE4" s="24" t="s">
        <v>79</v>
      </c>
      <c r="AF4" s="25" t="s">
        <v>80</v>
      </c>
      <c r="AG4" s="25" t="s">
        <v>81</v>
      </c>
      <c r="AH4" s="25"/>
      <c r="AI4" s="25" t="s">
        <v>82</v>
      </c>
      <c r="AJ4" s="25"/>
      <c r="AK4" s="25" t="s">
        <v>83</v>
      </c>
      <c r="AL4" s="25"/>
      <c r="AM4" s="25" t="s">
        <v>84</v>
      </c>
      <c r="AN4" s="25" t="s">
        <v>85</v>
      </c>
      <c r="AO4" s="25" t="s">
        <v>86</v>
      </c>
      <c r="AP4" s="11" t="s">
        <v>87</v>
      </c>
    </row>
    <row r="5" spans="1:42" s="24" customFormat="1" ht="43.5" customHeight="1" x14ac:dyDescent="0.25">
      <c r="A5" s="22"/>
      <c r="B5" s="27" t="s">
        <v>88</v>
      </c>
      <c r="C5" s="27" t="s">
        <v>2154</v>
      </c>
      <c r="D5" s="27" t="s">
        <v>2053</v>
      </c>
      <c r="E5" s="28" t="s">
        <v>89</v>
      </c>
      <c r="F5" s="183" t="s">
        <v>2103</v>
      </c>
      <c r="G5" s="183" t="s">
        <v>2104</v>
      </c>
      <c r="H5" s="183" t="s">
        <v>2105</v>
      </c>
      <c r="I5" s="183" t="s">
        <v>2106</v>
      </c>
      <c r="J5" s="183" t="s">
        <v>2107</v>
      </c>
      <c r="K5" s="183" t="s">
        <v>2110</v>
      </c>
      <c r="L5" s="183" t="s">
        <v>2109</v>
      </c>
      <c r="M5" s="29" t="s">
        <v>90</v>
      </c>
      <c r="N5" s="29" t="s">
        <v>91</v>
      </c>
      <c r="O5" s="29" t="s">
        <v>2066</v>
      </c>
      <c r="P5" s="30" t="s">
        <v>54</v>
      </c>
      <c r="Q5" s="30" t="s">
        <v>2084</v>
      </c>
      <c r="R5" s="30" t="s">
        <v>2130</v>
      </c>
      <c r="S5" s="31" t="s">
        <v>92</v>
      </c>
      <c r="T5" s="32" t="s">
        <v>93</v>
      </c>
      <c r="U5" s="33" t="s">
        <v>94</v>
      </c>
      <c r="V5" s="30" t="s">
        <v>55</v>
      </c>
      <c r="W5" s="30" t="s">
        <v>95</v>
      </c>
      <c r="X5" s="124" t="s">
        <v>94</v>
      </c>
      <c r="Y5" s="181" t="s">
        <v>96</v>
      </c>
      <c r="Z5" s="182" t="s">
        <v>97</v>
      </c>
      <c r="AA5" s="124" t="s">
        <v>94</v>
      </c>
      <c r="AB5" s="182" t="s">
        <v>3118</v>
      </c>
      <c r="AC5" s="30" t="s">
        <v>98</v>
      </c>
      <c r="AD5" s="124" t="s">
        <v>94</v>
      </c>
      <c r="AE5" s="30" t="s">
        <v>59</v>
      </c>
      <c r="AF5" s="34" t="s">
        <v>99</v>
      </c>
      <c r="AG5" s="34" t="s">
        <v>100</v>
      </c>
      <c r="AH5" s="35" t="s">
        <v>94</v>
      </c>
      <c r="AI5" s="34" t="s">
        <v>58</v>
      </c>
      <c r="AJ5" s="35" t="s">
        <v>94</v>
      </c>
      <c r="AK5" s="34" t="s">
        <v>18</v>
      </c>
      <c r="AL5" s="35" t="s">
        <v>94</v>
      </c>
      <c r="AM5" s="34" t="s">
        <v>101</v>
      </c>
      <c r="AN5" s="34" t="s">
        <v>102</v>
      </c>
      <c r="AO5" s="34" t="s">
        <v>103</v>
      </c>
      <c r="AP5" s="34" t="s">
        <v>104</v>
      </c>
    </row>
    <row r="6" spans="1:42" ht="21.75" customHeight="1" x14ac:dyDescent="0.25">
      <c r="A6" t="s">
        <v>352</v>
      </c>
      <c r="B6" t="str">
        <f ca="1">"UI " &amp;TEXT(TODAY(),"MM/DD/YYYY")&amp;" "&amp;LEFT('Payment Requisition'!$R$77,2)</f>
        <v xml:space="preserve">UI 05/04/2026 </v>
      </c>
      <c r="C6">
        <f>'Payment Requisition'!$R$77</f>
        <v>0</v>
      </c>
      <c r="D6">
        <v>201972</v>
      </c>
      <c r="E6" t="s">
        <v>105</v>
      </c>
      <c r="K6" t="str">
        <f>IF(OR($D6=299992,$D6=299993,$D6=299994,$D6=299995,$D6=299996,$D6=299998),1,"")</f>
        <v/>
      </c>
      <c r="L6" t="str">
        <f>IF(OR($D6=299992,$D6=299993,$D6=299994,$D6=299995,$D6=299996,$D6=299998),"NOT APPLICABLE","")</f>
        <v/>
      </c>
      <c r="M6" s="21">
        <v>45929</v>
      </c>
      <c r="N6" s="21">
        <v>45929</v>
      </c>
      <c r="O6" s="21" t="str">
        <f>IF(OR(D6=299997,R6="299997A"),"P","N")</f>
        <v>N</v>
      </c>
      <c r="P6">
        <v>202606</v>
      </c>
      <c r="Q6" t="s">
        <v>3131</v>
      </c>
      <c r="R6" t="s">
        <v>3130</v>
      </c>
      <c r="S6" t="s">
        <v>106</v>
      </c>
      <c r="T6" t="s">
        <v>107</v>
      </c>
      <c r="U6">
        <v>1233</v>
      </c>
      <c r="V6" s="159">
        <v>2030</v>
      </c>
      <c r="X6" s="122">
        <v>420</v>
      </c>
      <c r="Y6" s="179">
        <f>-'Conversion Template'!R2</f>
        <v>0</v>
      </c>
      <c r="Z6" s="179">
        <f>Y6</f>
        <v>0</v>
      </c>
      <c r="AA6" s="179">
        <v>1</v>
      </c>
      <c r="AB6" s="203" t="str">
        <f>IF(AA6=1,"CH",IF(AA6=2,"EF",IF(AA6=3,"WT","")))</f>
        <v>CH</v>
      </c>
      <c r="AC6" s="36" t="s">
        <v>3129</v>
      </c>
      <c r="AD6" t="s">
        <v>3132</v>
      </c>
      <c r="AE6" s="37" t="str">
        <f>IF(D6=299997,"PROC - Need new Supplier ID - "&amp;'Payment Requisition'!$R$77,IF(R6="299997A","PROC - Need new Payment Recipient ID - "&amp;'Payment Requisition'!$R$77,"Payment Requisition-"&amp;D6&amp;"-"&amp;TEXT(M6,"MM/DD/YYYY")))</f>
        <v>Payment Requisition-201972-09/29/2025</v>
      </c>
      <c r="AF6">
        <v>9000</v>
      </c>
      <c r="AG6">
        <v>10</v>
      </c>
      <c r="AH6">
        <v>0</v>
      </c>
      <c r="AJ6" t="s">
        <v>2261</v>
      </c>
      <c r="AL6">
        <v>101</v>
      </c>
      <c r="AP6">
        <v>1</v>
      </c>
    </row>
    <row r="7" spans="1:42" ht="21.75" customHeight="1" x14ac:dyDescent="0.25">
      <c r="A7" t="s">
        <v>112</v>
      </c>
      <c r="B7" t="str">
        <f ca="1">"UI " &amp;TEXT(TODAY(),"MM/DD/YYYY")&amp;" "&amp;LEFT('Payment Requisition'!$R$77,2)</f>
        <v xml:space="preserve">UI 05/04/2026 </v>
      </c>
      <c r="C7">
        <f>'Payment Requisition'!$R$77</f>
        <v>0</v>
      </c>
      <c r="D7">
        <v>201972</v>
      </c>
      <c r="E7" t="s">
        <v>105</v>
      </c>
      <c r="K7" t="str">
        <f t="shared" ref="K7" si="0">IF(OR($D7=299992,$D7=299993,$D7=299994,$D7=299995,$D7=299996,$D7=299998),1,"")</f>
        <v/>
      </c>
      <c r="L7" t="str">
        <f t="shared" ref="L7" si="1">IF(OR($D7=299992,$D7=299993,$D7=299994,$D7=299995,$D7=299996,$D7=299998),"NOT APPLICABLE","")</f>
        <v/>
      </c>
      <c r="M7" s="21">
        <v>45929</v>
      </c>
      <c r="N7" s="21">
        <v>45929</v>
      </c>
      <c r="O7" s="21" t="str">
        <f t="shared" ref="O7" si="2">IF(OR(D7=299997,R7="299997A"),"P","N")</f>
        <v>N</v>
      </c>
      <c r="P7">
        <v>202606</v>
      </c>
      <c r="Q7" t="s">
        <v>3131</v>
      </c>
      <c r="R7" t="s">
        <v>3130</v>
      </c>
      <c r="S7" t="s">
        <v>106</v>
      </c>
      <c r="T7" t="s">
        <v>110</v>
      </c>
      <c r="U7">
        <v>1233</v>
      </c>
      <c r="V7">
        <f>U7</f>
        <v>1233</v>
      </c>
      <c r="W7" t="s">
        <v>111</v>
      </c>
      <c r="X7" s="122">
        <v>420</v>
      </c>
      <c r="Y7" s="179">
        <f>X7</f>
        <v>420</v>
      </c>
      <c r="Z7" s="179">
        <f>Y7</f>
        <v>420</v>
      </c>
      <c r="AA7" s="179">
        <v>1</v>
      </c>
      <c r="AB7" s="203" t="str">
        <f>IF(AA7=1,"CH",IF(AA7=2,"EF",IF(AA7=3,"WT","")))</f>
        <v>CH</v>
      </c>
      <c r="AC7" s="36" t="s">
        <v>3129</v>
      </c>
      <c r="AD7" t="s">
        <v>3132</v>
      </c>
      <c r="AE7" s="37" t="str">
        <f>AD7</f>
        <v>Application for Provincial Plan Replacement Covera</v>
      </c>
      <c r="AH7">
        <v>0</v>
      </c>
      <c r="AI7">
        <f>AH7</f>
        <v>0</v>
      </c>
      <c r="AJ7" t="s">
        <v>2261</v>
      </c>
      <c r="AK7" t="str">
        <f>AJ7</f>
        <v>19000-1-1</v>
      </c>
      <c r="AL7">
        <v>101</v>
      </c>
      <c r="AM7">
        <f>AL7</f>
        <v>101</v>
      </c>
      <c r="AP7">
        <v>1</v>
      </c>
    </row>
    <row r="8" spans="1:42" ht="21.75" customHeight="1" x14ac:dyDescent="0.25">
      <c r="AC8" s="36"/>
      <c r="AE8" s="38"/>
    </row>
    <row r="9" spans="1:42" ht="21.75" customHeight="1" x14ac:dyDescent="0.25">
      <c r="AE9" s="38"/>
    </row>
    <row r="10" spans="1:42" ht="21.75" customHeight="1" x14ac:dyDescent="0.25">
      <c r="AE10" s="38"/>
    </row>
    <row r="11" spans="1:42" ht="21.75" customHeight="1" x14ac:dyDescent="0.25">
      <c r="AE11" s="38"/>
    </row>
    <row r="12" spans="1:42" ht="21.75" customHeight="1" x14ac:dyDescent="0.25">
      <c r="AE12" s="38"/>
    </row>
    <row r="13" spans="1:42" ht="21.75" customHeight="1" x14ac:dyDescent="0.25">
      <c r="AE13" s="38"/>
    </row>
    <row r="14" spans="1:42" ht="21.75" customHeight="1" x14ac:dyDescent="0.25">
      <c r="AE14" s="38"/>
    </row>
    <row r="15" spans="1:42" ht="21.75" customHeight="1" x14ac:dyDescent="0.25">
      <c r="AE15" s="38"/>
    </row>
    <row r="16" spans="1:42" ht="21.75" customHeight="1" x14ac:dyDescent="0.25">
      <c r="AE16" s="38"/>
    </row>
    <row r="17" spans="31:31" ht="21.75" customHeight="1" x14ac:dyDescent="0.25">
      <c r="AE17" s="38"/>
    </row>
    <row r="18" spans="31:31" ht="21.75" customHeight="1" x14ac:dyDescent="0.25">
      <c r="AE18" s="38"/>
    </row>
    <row r="19" spans="31:31" ht="21.75" customHeight="1" x14ac:dyDescent="0.25">
      <c r="AE19" s="38"/>
    </row>
    <row r="20" spans="31:31" ht="21.75" customHeight="1" x14ac:dyDescent="0.25">
      <c r="AE20" s="38"/>
    </row>
    <row r="21" spans="31:31" ht="21.75" customHeight="1" x14ac:dyDescent="0.25">
      <c r="AE21" s="38"/>
    </row>
    <row r="22" spans="31:31" ht="21.75" customHeight="1" x14ac:dyDescent="0.25">
      <c r="AE22" s="38"/>
    </row>
    <row r="23" spans="31:31" ht="21.75" customHeight="1" x14ac:dyDescent="0.25">
      <c r="AE23" s="38"/>
    </row>
    <row r="24" spans="31:31" ht="21.75" customHeight="1" x14ac:dyDescent="0.25">
      <c r="AE24" s="38"/>
    </row>
    <row r="25" spans="31:31" ht="21.75" customHeight="1" x14ac:dyDescent="0.25">
      <c r="AE25" s="38"/>
    </row>
    <row r="26" spans="31:31" ht="21.75" customHeight="1" x14ac:dyDescent="0.25">
      <c r="AE26" s="38"/>
    </row>
    <row r="27" spans="31:31" ht="21.75" customHeight="1" x14ac:dyDescent="0.25">
      <c r="AE27" s="38"/>
    </row>
    <row r="28" spans="31:31" ht="21.75" customHeight="1" x14ac:dyDescent="0.25">
      <c r="AE28" s="38"/>
    </row>
    <row r="29" spans="31:31" ht="21.75" customHeight="1" x14ac:dyDescent="0.25">
      <c r="AE29" s="38"/>
    </row>
    <row r="30" spans="31:31" ht="21.75" customHeight="1" x14ac:dyDescent="0.25">
      <c r="AE30" s="38"/>
    </row>
    <row r="31" spans="31:31" ht="21.75" customHeight="1" x14ac:dyDescent="0.25">
      <c r="AE31" s="38"/>
    </row>
    <row r="32" spans="31:31" ht="21.75" customHeight="1" x14ac:dyDescent="0.25">
      <c r="AE32" s="38"/>
    </row>
    <row r="33" spans="31:31" ht="21.75" customHeight="1" x14ac:dyDescent="0.25">
      <c r="AE33" s="38"/>
    </row>
    <row r="34" spans="31:31" ht="21.75" customHeight="1" x14ac:dyDescent="0.25">
      <c r="AE34" s="38"/>
    </row>
    <row r="35" spans="31:31" ht="21.75" customHeight="1" x14ac:dyDescent="0.25">
      <c r="AE35" s="38"/>
    </row>
    <row r="36" spans="31:31" ht="21.75" customHeight="1" x14ac:dyDescent="0.25">
      <c r="AE36" s="38"/>
    </row>
    <row r="37" spans="31:31" ht="21.75" customHeight="1" x14ac:dyDescent="0.25">
      <c r="AE37" s="38"/>
    </row>
    <row r="38" spans="31:31" ht="21.75" customHeight="1" x14ac:dyDescent="0.25">
      <c r="AE38" s="38"/>
    </row>
    <row r="39" spans="31:31" ht="21.75" customHeight="1" x14ac:dyDescent="0.25">
      <c r="AE39" s="38"/>
    </row>
    <row r="40" spans="31:31" ht="21.75" customHeight="1" x14ac:dyDescent="0.25">
      <c r="AE40" s="38"/>
    </row>
    <row r="41" spans="31:31" ht="21.75" customHeight="1" x14ac:dyDescent="0.25">
      <c r="AE41" s="38"/>
    </row>
    <row r="42" spans="31:31" ht="21.75" customHeight="1" x14ac:dyDescent="0.25">
      <c r="AE42" s="38"/>
    </row>
    <row r="43" spans="31:31" ht="21.75" customHeight="1" x14ac:dyDescent="0.25">
      <c r="AE43" s="38"/>
    </row>
    <row r="44" spans="31:31" ht="21.75" customHeight="1" x14ac:dyDescent="0.25">
      <c r="AE44" s="38"/>
    </row>
    <row r="45" spans="31:31" ht="21.75" customHeight="1" x14ac:dyDescent="0.25">
      <c r="AE45" s="38"/>
    </row>
    <row r="46" spans="31:31" ht="21.75" customHeight="1" x14ac:dyDescent="0.25">
      <c r="AE46" s="38"/>
    </row>
    <row r="47" spans="31:31" ht="21.75" customHeight="1" x14ac:dyDescent="0.25">
      <c r="AE47" s="38"/>
    </row>
    <row r="48" spans="31:31" ht="21.75" customHeight="1" x14ac:dyDescent="0.25">
      <c r="AE48" s="38"/>
    </row>
    <row r="49" spans="31:31" ht="21.75" customHeight="1" x14ac:dyDescent="0.25">
      <c r="AE49" s="38"/>
    </row>
    <row r="50" spans="31:31" ht="21.75" customHeight="1" x14ac:dyDescent="0.25">
      <c r="AE50" s="38"/>
    </row>
    <row r="51" spans="31:31" ht="21.75" customHeight="1" x14ac:dyDescent="0.25">
      <c r="AE51" s="38"/>
    </row>
    <row r="52" spans="31:31" ht="21.75" customHeight="1" x14ac:dyDescent="0.25">
      <c r="AE52" s="38"/>
    </row>
    <row r="53" spans="31:31" ht="21.75" customHeight="1" x14ac:dyDescent="0.25">
      <c r="AE53" s="38"/>
    </row>
    <row r="54" spans="31:31" ht="21.75" customHeight="1" x14ac:dyDescent="0.25">
      <c r="AE54" s="38"/>
    </row>
    <row r="55" spans="31:31" ht="21.75" customHeight="1" x14ac:dyDescent="0.25">
      <c r="AE55" s="38"/>
    </row>
    <row r="56" spans="31:31" ht="21.75" customHeight="1" x14ac:dyDescent="0.25">
      <c r="AE56" s="38"/>
    </row>
    <row r="57" spans="31:31" ht="21.75" customHeight="1" x14ac:dyDescent="0.25">
      <c r="AE57" s="38"/>
    </row>
    <row r="58" spans="31:31" ht="21.75" customHeight="1" x14ac:dyDescent="0.25">
      <c r="AE58" s="38"/>
    </row>
    <row r="59" spans="31:31" ht="21.75" customHeight="1" x14ac:dyDescent="0.25">
      <c r="AE59" s="38"/>
    </row>
    <row r="60" spans="31:31" ht="21.75" customHeight="1" x14ac:dyDescent="0.25">
      <c r="AE60" s="38"/>
    </row>
    <row r="61" spans="31:31" ht="21.75" customHeight="1" x14ac:dyDescent="0.25">
      <c r="AE61" s="38"/>
    </row>
    <row r="62" spans="31:31" ht="21.75" customHeight="1" x14ac:dyDescent="0.25">
      <c r="AE62" s="38"/>
    </row>
    <row r="63" spans="31:31" ht="21.75" customHeight="1" x14ac:dyDescent="0.25">
      <c r="AE63" s="38"/>
    </row>
    <row r="64" spans="31:31" ht="21.75" customHeight="1" x14ac:dyDescent="0.25">
      <c r="AE64" s="38"/>
    </row>
    <row r="65" spans="31:31" ht="21.75" customHeight="1" x14ac:dyDescent="0.25">
      <c r="AE65" s="38"/>
    </row>
    <row r="66" spans="31:31" ht="21.75" customHeight="1" x14ac:dyDescent="0.25">
      <c r="AE66" s="38"/>
    </row>
    <row r="67" spans="31:31" ht="21.75" customHeight="1" x14ac:dyDescent="0.25">
      <c r="AE67" s="38"/>
    </row>
    <row r="68" spans="31:31" ht="21.75" customHeight="1" x14ac:dyDescent="0.25">
      <c r="AE68" s="38"/>
    </row>
    <row r="69" spans="31:31" ht="21.75" customHeight="1" x14ac:dyDescent="0.25">
      <c r="AE69" s="38"/>
    </row>
    <row r="70" spans="31:31" ht="21.75" customHeight="1" x14ac:dyDescent="0.25">
      <c r="AE70" s="38"/>
    </row>
    <row r="71" spans="31:31" ht="21.75" customHeight="1" x14ac:dyDescent="0.25">
      <c r="AE71" s="38"/>
    </row>
    <row r="72" spans="31:31" ht="21.75" customHeight="1" x14ac:dyDescent="0.25">
      <c r="AE72" s="38"/>
    </row>
    <row r="73" spans="31:31" ht="21.75" customHeight="1" x14ac:dyDescent="0.25">
      <c r="AE73" s="38"/>
    </row>
    <row r="74" spans="31:31" ht="21.75" customHeight="1" x14ac:dyDescent="0.25">
      <c r="AE74" s="38"/>
    </row>
    <row r="75" spans="31:31" ht="21.75" customHeight="1" x14ac:dyDescent="0.25">
      <c r="AE75" s="38"/>
    </row>
    <row r="76" spans="31:31" ht="21.75" customHeight="1" x14ac:dyDescent="0.25">
      <c r="AE76" s="38"/>
    </row>
    <row r="77" spans="31:31" ht="21.75" customHeight="1" x14ac:dyDescent="0.25">
      <c r="AE77" s="38"/>
    </row>
    <row r="78" spans="31:31" ht="21.75" customHeight="1" x14ac:dyDescent="0.25">
      <c r="AE78" s="38"/>
    </row>
    <row r="79" spans="31:31" ht="21.75" customHeight="1" x14ac:dyDescent="0.25">
      <c r="AE79" s="38"/>
    </row>
    <row r="80" spans="31:31" ht="21.75" customHeight="1" x14ac:dyDescent="0.25">
      <c r="AE80" s="38"/>
    </row>
    <row r="81" spans="31:31" ht="21.75" customHeight="1" x14ac:dyDescent="0.25">
      <c r="AE81" s="38"/>
    </row>
    <row r="82" spans="31:31" ht="21.75" customHeight="1" x14ac:dyDescent="0.25">
      <c r="AE82" s="38"/>
    </row>
    <row r="83" spans="31:31" ht="21.75" customHeight="1" x14ac:dyDescent="0.25">
      <c r="AE83" s="38"/>
    </row>
    <row r="84" spans="31:31" ht="21.75" customHeight="1" x14ac:dyDescent="0.25">
      <c r="AE84" s="38"/>
    </row>
    <row r="85" spans="31:31" ht="21.75" customHeight="1" x14ac:dyDescent="0.25">
      <c r="AE85" s="38"/>
    </row>
    <row r="86" spans="31:31" ht="21.75" customHeight="1" x14ac:dyDescent="0.25">
      <c r="AE86" s="38"/>
    </row>
    <row r="87" spans="31:31" ht="21.75" customHeight="1" x14ac:dyDescent="0.25">
      <c r="AE87" s="38"/>
    </row>
    <row r="88" spans="31:31" ht="21.75" customHeight="1" x14ac:dyDescent="0.25">
      <c r="AE88" s="38"/>
    </row>
    <row r="89" spans="31:31" ht="21.75" customHeight="1" x14ac:dyDescent="0.25">
      <c r="AE89" s="38"/>
    </row>
    <row r="90" spans="31:31" ht="21.75" customHeight="1" x14ac:dyDescent="0.25">
      <c r="AE90" s="38"/>
    </row>
    <row r="91" spans="31:31" ht="21.75" customHeight="1" x14ac:dyDescent="0.25">
      <c r="AE91" s="38"/>
    </row>
    <row r="92" spans="31:31" ht="21.75" customHeight="1" x14ac:dyDescent="0.25">
      <c r="AE92" s="38"/>
    </row>
    <row r="93" spans="31:31" ht="21.75" customHeight="1" x14ac:dyDescent="0.25">
      <c r="AE93" s="38"/>
    </row>
    <row r="94" spans="31:31" ht="21.75" customHeight="1" x14ac:dyDescent="0.25">
      <c r="AE94" s="38"/>
    </row>
    <row r="95" spans="31:31" ht="21.75" customHeight="1" x14ac:dyDescent="0.25">
      <c r="AE95" s="38"/>
    </row>
    <row r="96" spans="31:31" ht="21.75" customHeight="1" x14ac:dyDescent="0.25">
      <c r="AE96" s="38"/>
    </row>
    <row r="97" spans="31:31" ht="21.75" customHeight="1" x14ac:dyDescent="0.25">
      <c r="AE97" s="38"/>
    </row>
    <row r="98" spans="31:31" ht="21.75" customHeight="1" x14ac:dyDescent="0.25">
      <c r="AE98" s="38"/>
    </row>
    <row r="99" spans="31:31" ht="21.75" customHeight="1" x14ac:dyDescent="0.25">
      <c r="AE99" s="38"/>
    </row>
    <row r="100" spans="31:31" ht="21.75" customHeight="1" x14ac:dyDescent="0.25">
      <c r="AE100" s="38"/>
    </row>
    <row r="101" spans="31:31" ht="21.75" customHeight="1" x14ac:dyDescent="0.25">
      <c r="AE101" s="38"/>
    </row>
    <row r="102" spans="31:31" ht="21.75" customHeight="1" x14ac:dyDescent="0.25">
      <c r="AE102" s="38"/>
    </row>
    <row r="103" spans="31:31" ht="21.75" customHeight="1" x14ac:dyDescent="0.25">
      <c r="AE103" s="38"/>
    </row>
    <row r="104" spans="31:31" ht="21.75" customHeight="1" x14ac:dyDescent="0.25">
      <c r="AE104" s="38"/>
    </row>
    <row r="105" spans="31:31" ht="21.75" customHeight="1" x14ac:dyDescent="0.25">
      <c r="AE105" s="38"/>
    </row>
    <row r="106" spans="31:31" ht="21.75" customHeight="1" x14ac:dyDescent="0.25">
      <c r="AE106" s="38"/>
    </row>
    <row r="107" spans="31:31" ht="21.75" customHeight="1" x14ac:dyDescent="0.25">
      <c r="AE107" s="38"/>
    </row>
    <row r="108" spans="31:31" ht="21.75" customHeight="1" x14ac:dyDescent="0.25">
      <c r="AE108" s="38"/>
    </row>
    <row r="109" spans="31:31" ht="21.75" customHeight="1" x14ac:dyDescent="0.25">
      <c r="AE109" s="38"/>
    </row>
    <row r="110" spans="31:31" ht="21.75" customHeight="1" x14ac:dyDescent="0.25">
      <c r="AE110" s="38"/>
    </row>
    <row r="111" spans="31:31" ht="21.75" customHeight="1" x14ac:dyDescent="0.25">
      <c r="AE111" s="38"/>
    </row>
    <row r="112" spans="31:31" ht="21.75" customHeight="1" x14ac:dyDescent="0.25">
      <c r="AE112" s="38"/>
    </row>
    <row r="113" spans="31:31" ht="21.75" customHeight="1" x14ac:dyDescent="0.25">
      <c r="AE113" s="38"/>
    </row>
    <row r="114" spans="31:31" ht="21.75" customHeight="1" x14ac:dyDescent="0.25">
      <c r="AE114" s="38"/>
    </row>
    <row r="115" spans="31:31" ht="21.75" customHeight="1" x14ac:dyDescent="0.25">
      <c r="AE115" s="38"/>
    </row>
    <row r="116" spans="31:31" ht="21.75" customHeight="1" x14ac:dyDescent="0.25">
      <c r="AE116" s="38"/>
    </row>
    <row r="117" spans="31:31" ht="21.75" customHeight="1" x14ac:dyDescent="0.25">
      <c r="AE117" s="38"/>
    </row>
    <row r="118" spans="31:31" ht="21.75" customHeight="1" x14ac:dyDescent="0.25">
      <c r="AE118" s="38"/>
    </row>
    <row r="119" spans="31:31" ht="21.75" customHeight="1" x14ac:dyDescent="0.25">
      <c r="AE119" s="38"/>
    </row>
    <row r="120" spans="31:31" ht="21.75" customHeight="1" x14ac:dyDescent="0.25">
      <c r="AE120" s="38"/>
    </row>
    <row r="121" spans="31:31" ht="21.75" customHeight="1" x14ac:dyDescent="0.25">
      <c r="AE121" s="38"/>
    </row>
    <row r="122" spans="31:31" ht="21.75" customHeight="1" x14ac:dyDescent="0.25">
      <c r="AE122" s="38"/>
    </row>
    <row r="123" spans="31:31" ht="21.75" customHeight="1" x14ac:dyDescent="0.25">
      <c r="AE123" s="38"/>
    </row>
    <row r="124" spans="31:31" ht="21.75" customHeight="1" x14ac:dyDescent="0.25">
      <c r="AE124" s="38"/>
    </row>
    <row r="125" spans="31:31" ht="21.75" customHeight="1" x14ac:dyDescent="0.25">
      <c r="AE125" s="38"/>
    </row>
    <row r="126" spans="31:31" ht="21.75" customHeight="1" x14ac:dyDescent="0.25">
      <c r="AE126" s="38"/>
    </row>
    <row r="127" spans="31:31" ht="21.75" customHeight="1" x14ac:dyDescent="0.25">
      <c r="AE127" s="38"/>
    </row>
    <row r="128" spans="31:31" ht="21.75" customHeight="1" x14ac:dyDescent="0.25">
      <c r="AE128" s="38"/>
    </row>
    <row r="129" spans="31:31" ht="21.75" customHeight="1" x14ac:dyDescent="0.25">
      <c r="AE129" s="38"/>
    </row>
    <row r="130" spans="31:31" ht="21.75" customHeight="1" x14ac:dyDescent="0.25">
      <c r="AE130" s="38"/>
    </row>
    <row r="131" spans="31:31" ht="21.75" customHeight="1" x14ac:dyDescent="0.25">
      <c r="AE131" s="38"/>
    </row>
    <row r="132" spans="31:31" ht="21.75" customHeight="1" x14ac:dyDescent="0.25">
      <c r="AE132" s="38"/>
    </row>
    <row r="133" spans="31:31" ht="21.75" customHeight="1" x14ac:dyDescent="0.25">
      <c r="AE133" s="38"/>
    </row>
    <row r="134" spans="31:31" ht="21.75" customHeight="1" x14ac:dyDescent="0.25">
      <c r="AE134" s="38"/>
    </row>
    <row r="135" spans="31:31" ht="21.75" customHeight="1" x14ac:dyDescent="0.25">
      <c r="AE135" s="38"/>
    </row>
    <row r="136" spans="31:31" ht="21.75" customHeight="1" x14ac:dyDescent="0.25">
      <c r="AE136" s="38"/>
    </row>
    <row r="137" spans="31:31" ht="21.75" customHeight="1" x14ac:dyDescent="0.25">
      <c r="AE137" s="38"/>
    </row>
    <row r="138" spans="31:31" ht="21.75" customHeight="1" x14ac:dyDescent="0.25">
      <c r="AE138" s="38"/>
    </row>
    <row r="139" spans="31:31" ht="21.75" customHeight="1" x14ac:dyDescent="0.25">
      <c r="AE139" s="38"/>
    </row>
    <row r="140" spans="31:31" ht="21.75" customHeight="1" x14ac:dyDescent="0.25">
      <c r="AE140" s="38"/>
    </row>
    <row r="141" spans="31:31" ht="21.75" customHeight="1" x14ac:dyDescent="0.25">
      <c r="AE141" s="38"/>
    </row>
    <row r="142" spans="31:31" ht="21.75" customHeight="1" x14ac:dyDescent="0.25">
      <c r="AE142" s="38"/>
    </row>
    <row r="143" spans="31:31" ht="21.75" customHeight="1" x14ac:dyDescent="0.25">
      <c r="AE143" s="38"/>
    </row>
    <row r="144" spans="31:31" ht="21.75" customHeight="1" x14ac:dyDescent="0.25">
      <c r="AE144" s="38"/>
    </row>
    <row r="145" spans="31:31" ht="21.75" customHeight="1" x14ac:dyDescent="0.25">
      <c r="AE145" s="38"/>
    </row>
    <row r="146" spans="31:31" ht="21.75" customHeight="1" x14ac:dyDescent="0.25">
      <c r="AE146" s="38"/>
    </row>
    <row r="147" spans="31:31" ht="21.75" customHeight="1" x14ac:dyDescent="0.25">
      <c r="AE147" s="38"/>
    </row>
    <row r="148" spans="31:31" ht="21.75" customHeight="1" x14ac:dyDescent="0.25">
      <c r="AE148" s="38"/>
    </row>
    <row r="149" spans="31:31" ht="21.75" customHeight="1" x14ac:dyDescent="0.25">
      <c r="AE149" s="38"/>
    </row>
    <row r="150" spans="31:31" ht="21.75" customHeight="1" x14ac:dyDescent="0.25">
      <c r="AE150" s="38"/>
    </row>
    <row r="151" spans="31:31" ht="21.75" customHeight="1" x14ac:dyDescent="0.25">
      <c r="AE151" s="38"/>
    </row>
    <row r="152" spans="31:31" ht="21.75" customHeight="1" x14ac:dyDescent="0.25">
      <c r="AE152" s="38"/>
    </row>
    <row r="153" spans="31:31" ht="21.75" customHeight="1" x14ac:dyDescent="0.25">
      <c r="AE153" s="38"/>
    </row>
    <row r="154" spans="31:31" ht="21.75" customHeight="1" x14ac:dyDescent="0.25">
      <c r="AE154" s="38"/>
    </row>
    <row r="155" spans="31:31" ht="21.75" customHeight="1" x14ac:dyDescent="0.25">
      <c r="AE155" s="38"/>
    </row>
    <row r="156" spans="31:31" ht="21.75" customHeight="1" x14ac:dyDescent="0.25">
      <c r="AE156" s="38"/>
    </row>
    <row r="157" spans="31:31" ht="21.75" customHeight="1" x14ac:dyDescent="0.25">
      <c r="AE157" s="38"/>
    </row>
    <row r="158" spans="31:31" ht="21.75" customHeight="1" x14ac:dyDescent="0.25">
      <c r="AE158" s="38"/>
    </row>
    <row r="159" spans="31:31" ht="21.75" customHeight="1" x14ac:dyDescent="0.25">
      <c r="AE159" s="38"/>
    </row>
    <row r="160" spans="31:31" ht="21.75" customHeight="1" x14ac:dyDescent="0.25">
      <c r="AE160" s="38"/>
    </row>
    <row r="161" spans="31:31" ht="21.75" customHeight="1" x14ac:dyDescent="0.25">
      <c r="AE161" s="38"/>
    </row>
    <row r="162" spans="31:31" ht="21.75" customHeight="1" x14ac:dyDescent="0.25">
      <c r="AE162" s="38"/>
    </row>
    <row r="163" spans="31:31" ht="21.75" customHeight="1" x14ac:dyDescent="0.25">
      <c r="AE163" s="38"/>
    </row>
    <row r="164" spans="31:31" ht="21.75" customHeight="1" x14ac:dyDescent="0.25">
      <c r="AE164" s="38"/>
    </row>
    <row r="165" spans="31:31" ht="21.75" customHeight="1" x14ac:dyDescent="0.25">
      <c r="AE165" s="38"/>
    </row>
    <row r="166" spans="31:31" ht="21.75" customHeight="1" x14ac:dyDescent="0.25">
      <c r="AE166" s="38"/>
    </row>
    <row r="167" spans="31:31" ht="21.75" customHeight="1" x14ac:dyDescent="0.25">
      <c r="AE167" s="38"/>
    </row>
    <row r="168" spans="31:31" ht="21.75" customHeight="1" x14ac:dyDescent="0.25">
      <c r="AE168" s="38"/>
    </row>
    <row r="169" spans="31:31" ht="21.75" customHeight="1" x14ac:dyDescent="0.25">
      <c r="AE169" s="38"/>
    </row>
    <row r="170" spans="31:31" ht="21.75" customHeight="1" x14ac:dyDescent="0.25">
      <c r="AE170" s="38"/>
    </row>
    <row r="171" spans="31:31" ht="21.75" customHeight="1" x14ac:dyDescent="0.25">
      <c r="AE171" s="38"/>
    </row>
    <row r="172" spans="31:31" ht="21.75" customHeight="1" x14ac:dyDescent="0.25">
      <c r="AE172" s="38"/>
    </row>
    <row r="173" spans="31:31" ht="21.75" customHeight="1" x14ac:dyDescent="0.25">
      <c r="AE173" s="38"/>
    </row>
    <row r="174" spans="31:31" ht="21.75" customHeight="1" x14ac:dyDescent="0.25">
      <c r="AE174" s="38"/>
    </row>
    <row r="175" spans="31:31" ht="21.75" customHeight="1" x14ac:dyDescent="0.25">
      <c r="AE175" s="38"/>
    </row>
    <row r="176" spans="31:31" ht="21.75" customHeight="1" x14ac:dyDescent="0.25">
      <c r="AE176" s="38"/>
    </row>
    <row r="177" spans="31:31" ht="21.75" customHeight="1" x14ac:dyDescent="0.25">
      <c r="AE177" s="38"/>
    </row>
    <row r="178" spans="31:31" ht="21.75" customHeight="1" x14ac:dyDescent="0.25">
      <c r="AE178" s="38"/>
    </row>
    <row r="179" spans="31:31" ht="21.75" customHeight="1" x14ac:dyDescent="0.25">
      <c r="AE179" s="38"/>
    </row>
    <row r="180" spans="31:31" ht="21.75" customHeight="1" x14ac:dyDescent="0.25">
      <c r="AE180" s="38"/>
    </row>
    <row r="181" spans="31:31" ht="21.75" customHeight="1" x14ac:dyDescent="0.25">
      <c r="AE181" s="38"/>
    </row>
    <row r="182" spans="31:31" ht="21.75" customHeight="1" x14ac:dyDescent="0.25">
      <c r="AE182" s="38"/>
    </row>
    <row r="183" spans="31:31" ht="21.75" customHeight="1" x14ac:dyDescent="0.25">
      <c r="AE183" s="38"/>
    </row>
    <row r="184" spans="31:31" ht="21.75" customHeight="1" x14ac:dyDescent="0.25">
      <c r="AE184" s="38"/>
    </row>
    <row r="185" spans="31:31" ht="21.75" customHeight="1" x14ac:dyDescent="0.25">
      <c r="AE185" s="38"/>
    </row>
    <row r="186" spans="31:31" ht="21.75" customHeight="1" x14ac:dyDescent="0.25">
      <c r="AE186" s="38"/>
    </row>
    <row r="187" spans="31:31" ht="21.75" customHeight="1" x14ac:dyDescent="0.25">
      <c r="AE187" s="38"/>
    </row>
    <row r="188" spans="31:31" ht="21.75" customHeight="1" x14ac:dyDescent="0.25">
      <c r="AE188" s="38"/>
    </row>
    <row r="189" spans="31:31" ht="21.75" customHeight="1" x14ac:dyDescent="0.25">
      <c r="AE189" s="38"/>
    </row>
    <row r="190" spans="31:31" ht="21.75" customHeight="1" x14ac:dyDescent="0.25">
      <c r="AE190" s="38"/>
    </row>
    <row r="191" spans="31:31" ht="21.75" customHeight="1" x14ac:dyDescent="0.25">
      <c r="AE191" s="38"/>
    </row>
    <row r="192" spans="31:31" ht="21.75" customHeight="1" x14ac:dyDescent="0.25">
      <c r="AE192" s="38"/>
    </row>
    <row r="193" spans="31:31" ht="21.75" customHeight="1" x14ac:dyDescent="0.25">
      <c r="AE193" s="38"/>
    </row>
    <row r="194" spans="31:31" ht="21.75" customHeight="1" x14ac:dyDescent="0.25">
      <c r="AE194" s="38"/>
    </row>
    <row r="195" spans="31:31" ht="21.75" customHeight="1" x14ac:dyDescent="0.25">
      <c r="AE195" s="38"/>
    </row>
    <row r="196" spans="31:31" ht="21.75" customHeight="1" x14ac:dyDescent="0.25">
      <c r="AE196" s="38"/>
    </row>
    <row r="197" spans="31:31" ht="21.75" customHeight="1" x14ac:dyDescent="0.25">
      <c r="AE197" s="38"/>
    </row>
    <row r="198" spans="31:31" ht="21.75" customHeight="1" x14ac:dyDescent="0.25">
      <c r="AE198" s="38"/>
    </row>
    <row r="199" spans="31:31" ht="21.75" customHeight="1" x14ac:dyDescent="0.25">
      <c r="AE199" s="38"/>
    </row>
    <row r="200" spans="31:31" ht="21.75" customHeight="1" x14ac:dyDescent="0.25">
      <c r="AE200" s="38"/>
    </row>
    <row r="201" spans="31:31" ht="21.75" customHeight="1" x14ac:dyDescent="0.25">
      <c r="AE201" s="38"/>
    </row>
    <row r="202" spans="31:31" ht="21.75" customHeight="1" x14ac:dyDescent="0.25">
      <c r="AE202" s="38"/>
    </row>
    <row r="203" spans="31:31" ht="21.75" customHeight="1" x14ac:dyDescent="0.25">
      <c r="AE203" s="38"/>
    </row>
    <row r="204" spans="31:31" ht="21.75" customHeight="1" x14ac:dyDescent="0.25">
      <c r="AE204" s="38"/>
    </row>
    <row r="205" spans="31:31" ht="21.75" customHeight="1" x14ac:dyDescent="0.25">
      <c r="AE205" s="38"/>
    </row>
    <row r="206" spans="31:31" ht="21.75" customHeight="1" x14ac:dyDescent="0.25">
      <c r="AE206" s="38"/>
    </row>
    <row r="207" spans="31:31" ht="21.75" customHeight="1" x14ac:dyDescent="0.25">
      <c r="AE207" s="38"/>
    </row>
    <row r="208" spans="31:31" ht="21.75" customHeight="1" x14ac:dyDescent="0.25">
      <c r="AE208" s="38"/>
    </row>
    <row r="209" spans="31:31" ht="21.75" customHeight="1" x14ac:dyDescent="0.25">
      <c r="AE209" s="38"/>
    </row>
    <row r="210" spans="31:31" ht="21.75" customHeight="1" x14ac:dyDescent="0.25">
      <c r="AE210" s="38"/>
    </row>
    <row r="211" spans="31:31" ht="21.75" customHeight="1" x14ac:dyDescent="0.25">
      <c r="AE211" s="38"/>
    </row>
    <row r="212" spans="31:31" ht="21.75" customHeight="1" x14ac:dyDescent="0.25">
      <c r="AE212" s="38"/>
    </row>
    <row r="213" spans="31:31" ht="21.75" customHeight="1" x14ac:dyDescent="0.25">
      <c r="AE213" s="38"/>
    </row>
    <row r="214" spans="31:31" ht="21.75" customHeight="1" x14ac:dyDescent="0.25">
      <c r="AE214" s="38"/>
    </row>
    <row r="215" spans="31:31" ht="21.75" customHeight="1" x14ac:dyDescent="0.25">
      <c r="AE215" s="38"/>
    </row>
    <row r="216" spans="31:31" ht="21.75" customHeight="1" x14ac:dyDescent="0.25">
      <c r="AE216" s="38"/>
    </row>
    <row r="217" spans="31:31" ht="21.75" customHeight="1" x14ac:dyDescent="0.25">
      <c r="AE217" s="38"/>
    </row>
    <row r="218" spans="31:31" ht="21.75" customHeight="1" x14ac:dyDescent="0.25">
      <c r="AE218" s="38"/>
    </row>
    <row r="219" spans="31:31" ht="21.75" customHeight="1" x14ac:dyDescent="0.25">
      <c r="AE219" s="38"/>
    </row>
    <row r="220" spans="31:31" ht="21.75" customHeight="1" x14ac:dyDescent="0.25">
      <c r="AE220" s="38"/>
    </row>
    <row r="221" spans="31:31" ht="21.75" customHeight="1" x14ac:dyDescent="0.25">
      <c r="AE221" s="38"/>
    </row>
    <row r="222" spans="31:31" ht="21.75" customHeight="1" x14ac:dyDescent="0.25">
      <c r="AE222" s="38"/>
    </row>
    <row r="223" spans="31:31" ht="21.75" customHeight="1" x14ac:dyDescent="0.25">
      <c r="AE223" s="38"/>
    </row>
    <row r="224" spans="31:31" ht="21.75" customHeight="1" x14ac:dyDescent="0.25">
      <c r="AE224" s="38"/>
    </row>
    <row r="225" spans="31:31" ht="21.75" customHeight="1" x14ac:dyDescent="0.25">
      <c r="AE225" s="38"/>
    </row>
    <row r="226" spans="31:31" ht="21.75" customHeight="1" x14ac:dyDescent="0.25">
      <c r="AE226" s="38"/>
    </row>
    <row r="227" spans="31:31" ht="21.75" customHeight="1" x14ac:dyDescent="0.25">
      <c r="AE227" s="38"/>
    </row>
    <row r="228" spans="31:31" ht="21.75" customHeight="1" x14ac:dyDescent="0.25">
      <c r="AE228" s="38"/>
    </row>
    <row r="229" spans="31:31" ht="21.75" customHeight="1" x14ac:dyDescent="0.25">
      <c r="AE229" s="38"/>
    </row>
    <row r="230" spans="31:31" ht="21.75" customHeight="1" x14ac:dyDescent="0.25">
      <c r="AE230" s="38"/>
    </row>
    <row r="231" spans="31:31" ht="21.75" customHeight="1" x14ac:dyDescent="0.25">
      <c r="AE231" s="38"/>
    </row>
    <row r="232" spans="31:31" ht="21.75" customHeight="1" x14ac:dyDescent="0.25">
      <c r="AE232" s="38"/>
    </row>
    <row r="233" spans="31:31" ht="21.75" customHeight="1" x14ac:dyDescent="0.25">
      <c r="AE233" s="38"/>
    </row>
    <row r="234" spans="31:31" ht="21.75" customHeight="1" x14ac:dyDescent="0.25">
      <c r="AE234" s="38"/>
    </row>
    <row r="235" spans="31:31" ht="21.75" customHeight="1" x14ac:dyDescent="0.25">
      <c r="AE235" s="38"/>
    </row>
    <row r="236" spans="31:31" ht="21.75" customHeight="1" x14ac:dyDescent="0.25">
      <c r="AE236" s="38"/>
    </row>
    <row r="237" spans="31:31" ht="21.75" customHeight="1" x14ac:dyDescent="0.25">
      <c r="AE237" s="38"/>
    </row>
    <row r="238" spans="31:31" ht="21.75" customHeight="1" x14ac:dyDescent="0.25">
      <c r="AE238" s="38"/>
    </row>
    <row r="239" spans="31:31" ht="21.75" customHeight="1" x14ac:dyDescent="0.25">
      <c r="AE239" s="38"/>
    </row>
    <row r="240" spans="31:31" ht="21.75" customHeight="1" x14ac:dyDescent="0.25">
      <c r="AE240" s="38"/>
    </row>
    <row r="241" spans="31:31" ht="21.75" customHeight="1" x14ac:dyDescent="0.25">
      <c r="AE241" s="38"/>
    </row>
    <row r="242" spans="31:31" ht="21.75" customHeight="1" x14ac:dyDescent="0.25">
      <c r="AE242" s="38"/>
    </row>
    <row r="243" spans="31:31" ht="21.75" customHeight="1" x14ac:dyDescent="0.25">
      <c r="AE243" s="38"/>
    </row>
    <row r="244" spans="31:31" ht="21.75" customHeight="1" x14ac:dyDescent="0.25">
      <c r="AE244" s="38"/>
    </row>
    <row r="245" spans="31:31" ht="21.75" customHeight="1" x14ac:dyDescent="0.25">
      <c r="AE245" s="38"/>
    </row>
    <row r="246" spans="31:31" ht="21.75" customHeight="1" x14ac:dyDescent="0.25">
      <c r="AE246" s="38"/>
    </row>
    <row r="247" spans="31:31" ht="21.75" customHeight="1" x14ac:dyDescent="0.25">
      <c r="AE247" s="38"/>
    </row>
    <row r="248" spans="31:31" ht="21.75" customHeight="1" x14ac:dyDescent="0.25">
      <c r="AE248" s="38"/>
    </row>
    <row r="249" spans="31:31" ht="21.75" customHeight="1" x14ac:dyDescent="0.25">
      <c r="AE249" s="38"/>
    </row>
    <row r="250" spans="31:31" ht="21.75" customHeight="1" x14ac:dyDescent="0.25">
      <c r="AE250" s="38"/>
    </row>
    <row r="251" spans="31:31" ht="21.75" customHeight="1" x14ac:dyDescent="0.25">
      <c r="AE251" s="38"/>
    </row>
    <row r="252" spans="31:31" ht="21.75" customHeight="1" x14ac:dyDescent="0.25">
      <c r="AE252" s="38"/>
    </row>
    <row r="253" spans="31:31" ht="21.75" customHeight="1" x14ac:dyDescent="0.25">
      <c r="AE253" s="38"/>
    </row>
    <row r="254" spans="31:31" ht="21.75" customHeight="1" x14ac:dyDescent="0.25">
      <c r="AE254" s="38"/>
    </row>
    <row r="255" spans="31:31" ht="21.75" customHeight="1" x14ac:dyDescent="0.25">
      <c r="AE255" s="38"/>
    </row>
    <row r="256" spans="31:31" ht="21.75" customHeight="1" x14ac:dyDescent="0.25">
      <c r="AE256" s="38"/>
    </row>
    <row r="257" spans="31:31" ht="21.75" customHeight="1" x14ac:dyDescent="0.25">
      <c r="AE257" s="38"/>
    </row>
    <row r="258" spans="31:31" ht="21.75" customHeight="1" x14ac:dyDescent="0.25">
      <c r="AE258" s="38"/>
    </row>
    <row r="259" spans="31:31" ht="21.75" customHeight="1" x14ac:dyDescent="0.25">
      <c r="AE259" s="38"/>
    </row>
    <row r="260" spans="31:31" ht="21.75" customHeight="1" x14ac:dyDescent="0.25">
      <c r="AE260" s="38"/>
    </row>
    <row r="261" spans="31:31" ht="21.75" customHeight="1" x14ac:dyDescent="0.25">
      <c r="AE261" s="38"/>
    </row>
    <row r="262" spans="31:31" ht="21.75" customHeight="1" x14ac:dyDescent="0.25">
      <c r="AE262" s="38"/>
    </row>
    <row r="263" spans="31:31" ht="21.75" customHeight="1" x14ac:dyDescent="0.25">
      <c r="AE263" s="38"/>
    </row>
    <row r="264" spans="31:31" ht="21.75" customHeight="1" x14ac:dyDescent="0.25">
      <c r="AE264" s="38"/>
    </row>
    <row r="265" spans="31:31" ht="21.75" customHeight="1" x14ac:dyDescent="0.25">
      <c r="AE265" s="38"/>
    </row>
    <row r="266" spans="31:31" ht="21.75" customHeight="1" x14ac:dyDescent="0.25">
      <c r="AE266" s="38"/>
    </row>
    <row r="267" spans="31:31" ht="21.75" customHeight="1" x14ac:dyDescent="0.25">
      <c r="AE267" s="38"/>
    </row>
    <row r="268" spans="31:31" ht="21.75" customHeight="1" x14ac:dyDescent="0.25">
      <c r="AE268" s="38"/>
    </row>
    <row r="269" spans="31:31" ht="21.75" customHeight="1" x14ac:dyDescent="0.25">
      <c r="AE269" s="38"/>
    </row>
    <row r="270" spans="31:31" ht="21.75" customHeight="1" x14ac:dyDescent="0.25">
      <c r="AE270" s="38"/>
    </row>
    <row r="271" spans="31:31" ht="21.75" customHeight="1" x14ac:dyDescent="0.25">
      <c r="AE271" s="38"/>
    </row>
    <row r="272" spans="31:31" ht="21.75" customHeight="1" x14ac:dyDescent="0.25">
      <c r="AE272" s="38"/>
    </row>
    <row r="273" spans="31:31" ht="21.75" customHeight="1" x14ac:dyDescent="0.25">
      <c r="AE273" s="38"/>
    </row>
    <row r="274" spans="31:31" ht="21.75" customHeight="1" x14ac:dyDescent="0.25">
      <c r="AE274" s="38"/>
    </row>
    <row r="275" spans="31:31" ht="21.75" customHeight="1" x14ac:dyDescent="0.25">
      <c r="AE275" s="38"/>
    </row>
    <row r="276" spans="31:31" ht="21.75" customHeight="1" x14ac:dyDescent="0.25">
      <c r="AE276" s="38"/>
    </row>
    <row r="277" spans="31:31" ht="21.75" customHeight="1" x14ac:dyDescent="0.25">
      <c r="AE277" s="38"/>
    </row>
    <row r="278" spans="31:31" ht="21.75" customHeight="1" x14ac:dyDescent="0.25">
      <c r="AE278" s="38"/>
    </row>
    <row r="279" spans="31:31" ht="21.75" customHeight="1" x14ac:dyDescent="0.25">
      <c r="AE279" s="38"/>
    </row>
    <row r="280" spans="31:31" ht="21.75" customHeight="1" x14ac:dyDescent="0.25">
      <c r="AE280" s="38"/>
    </row>
    <row r="281" spans="31:31" ht="21.75" customHeight="1" x14ac:dyDescent="0.25">
      <c r="AE281" s="38"/>
    </row>
    <row r="282" spans="31:31" ht="21.75" customHeight="1" x14ac:dyDescent="0.25">
      <c r="AE282" s="38"/>
    </row>
    <row r="283" spans="31:31" ht="21.75" customHeight="1" x14ac:dyDescent="0.25">
      <c r="AE283" s="38"/>
    </row>
    <row r="284" spans="31:31" ht="21.75" customHeight="1" x14ac:dyDescent="0.25">
      <c r="AE284" s="38"/>
    </row>
    <row r="285" spans="31:31" ht="21.75" customHeight="1" x14ac:dyDescent="0.25">
      <c r="AE285" s="38"/>
    </row>
    <row r="286" spans="31:31" ht="21.75" customHeight="1" x14ac:dyDescent="0.25">
      <c r="AE286" s="38"/>
    </row>
    <row r="287" spans="31:31" ht="21.75" customHeight="1" x14ac:dyDescent="0.25">
      <c r="AE287" s="38"/>
    </row>
    <row r="288" spans="31:31" ht="21.75" customHeight="1" x14ac:dyDescent="0.25">
      <c r="AE288" s="38"/>
    </row>
    <row r="289" spans="31:31" ht="21.75" customHeight="1" x14ac:dyDescent="0.25">
      <c r="AE289" s="38"/>
    </row>
    <row r="290" spans="31:31" ht="21.75" customHeight="1" x14ac:dyDescent="0.25">
      <c r="AE290" s="38"/>
    </row>
    <row r="291" spans="31:31" ht="21.75" customHeight="1" x14ac:dyDescent="0.25">
      <c r="AE291" s="38"/>
    </row>
    <row r="292" spans="31:31" ht="21.75" customHeight="1" x14ac:dyDescent="0.25">
      <c r="AE292" s="38"/>
    </row>
    <row r="293" spans="31:31" ht="21.75" customHeight="1" x14ac:dyDescent="0.25">
      <c r="AE293" s="38"/>
    </row>
    <row r="294" spans="31:31" ht="21.75" customHeight="1" x14ac:dyDescent="0.25">
      <c r="AE294" s="38"/>
    </row>
    <row r="295" spans="31:31" ht="21.75" customHeight="1" x14ac:dyDescent="0.25">
      <c r="AE295" s="38"/>
    </row>
    <row r="296" spans="31:31" ht="21.75" customHeight="1" x14ac:dyDescent="0.25">
      <c r="AE296" s="38"/>
    </row>
    <row r="297" spans="31:31" ht="21.75" customHeight="1" x14ac:dyDescent="0.25">
      <c r="AE297" s="38"/>
    </row>
    <row r="298" spans="31:31" ht="21.75" customHeight="1" x14ac:dyDescent="0.25">
      <c r="AE298" s="38"/>
    </row>
    <row r="299" spans="31:31" ht="21.75" customHeight="1" x14ac:dyDescent="0.25">
      <c r="AE299" s="38"/>
    </row>
    <row r="300" spans="31:31" ht="21.75" customHeight="1" x14ac:dyDescent="0.25">
      <c r="AE300" s="38"/>
    </row>
    <row r="301" spans="31:31" ht="21.75" customHeight="1" x14ac:dyDescent="0.25">
      <c r="AE301" s="38"/>
    </row>
    <row r="302" spans="31:31" ht="21.75" customHeight="1" x14ac:dyDescent="0.25">
      <c r="AE302" s="38"/>
    </row>
    <row r="303" spans="31:31" ht="21.75" customHeight="1" x14ac:dyDescent="0.25">
      <c r="AE303" s="38"/>
    </row>
    <row r="304" spans="31:31" ht="21.75" customHeight="1" x14ac:dyDescent="0.25">
      <c r="AE304" s="38"/>
    </row>
    <row r="305" spans="31:31" ht="21.75" customHeight="1" x14ac:dyDescent="0.25">
      <c r="AE305" s="38"/>
    </row>
    <row r="306" spans="31:31" ht="21.75" customHeight="1" x14ac:dyDescent="0.25">
      <c r="AE306" s="38"/>
    </row>
    <row r="307" spans="31:31" ht="21.75" customHeight="1" x14ac:dyDescent="0.25">
      <c r="AE307" s="38"/>
    </row>
    <row r="308" spans="31:31" ht="21.75" customHeight="1" x14ac:dyDescent="0.25">
      <c r="AE308" s="38"/>
    </row>
    <row r="309" spans="31:31" ht="21.75" customHeight="1" x14ac:dyDescent="0.25">
      <c r="AE309" s="38"/>
    </row>
    <row r="310" spans="31:31" ht="21.75" customHeight="1" x14ac:dyDescent="0.25">
      <c r="AE310" s="38"/>
    </row>
    <row r="311" spans="31:31" ht="21.75" customHeight="1" x14ac:dyDescent="0.25">
      <c r="AE311" s="38"/>
    </row>
    <row r="312" spans="31:31" ht="21.75" customHeight="1" x14ac:dyDescent="0.25">
      <c r="AE312" s="38"/>
    </row>
    <row r="313" spans="31:31" ht="21.75" customHeight="1" x14ac:dyDescent="0.25">
      <c r="AE313" s="38"/>
    </row>
    <row r="314" spans="31:31" ht="21.75" customHeight="1" x14ac:dyDescent="0.25">
      <c r="AE314" s="38"/>
    </row>
    <row r="315" spans="31:31" ht="21.75" customHeight="1" x14ac:dyDescent="0.25">
      <c r="AE315" s="38"/>
    </row>
    <row r="316" spans="31:31" ht="21.75" customHeight="1" x14ac:dyDescent="0.25">
      <c r="AE316" s="38"/>
    </row>
    <row r="317" spans="31:31" ht="21.75" customHeight="1" x14ac:dyDescent="0.25">
      <c r="AE317" s="38"/>
    </row>
    <row r="318" spans="31:31" ht="21.75" customHeight="1" x14ac:dyDescent="0.25">
      <c r="AE318" s="38"/>
    </row>
    <row r="319" spans="31:31" ht="21.75" customHeight="1" x14ac:dyDescent="0.25">
      <c r="AE319" s="38"/>
    </row>
    <row r="320" spans="31:31" ht="21.75" customHeight="1" x14ac:dyDescent="0.25">
      <c r="AE320" s="38"/>
    </row>
    <row r="321" spans="31:31" ht="21.75" customHeight="1" x14ac:dyDescent="0.25">
      <c r="AE321" s="38"/>
    </row>
    <row r="322" spans="31:31" ht="21.75" customHeight="1" x14ac:dyDescent="0.25">
      <c r="AE322" s="38"/>
    </row>
    <row r="323" spans="31:31" ht="21.75" customHeight="1" x14ac:dyDescent="0.25">
      <c r="AE323" s="38"/>
    </row>
    <row r="324" spans="31:31" ht="21.75" customHeight="1" x14ac:dyDescent="0.25">
      <c r="AE324" s="38"/>
    </row>
    <row r="325" spans="31:31" ht="21.75" customHeight="1" x14ac:dyDescent="0.25">
      <c r="AE325" s="38"/>
    </row>
    <row r="326" spans="31:31" ht="21.75" customHeight="1" x14ac:dyDescent="0.25">
      <c r="AE326" s="38"/>
    </row>
    <row r="327" spans="31:31" ht="21.75" customHeight="1" x14ac:dyDescent="0.25">
      <c r="AE327" s="38"/>
    </row>
    <row r="328" spans="31:31" ht="21.75" customHeight="1" x14ac:dyDescent="0.25">
      <c r="AE328" s="38"/>
    </row>
    <row r="329" spans="31:31" ht="21.75" customHeight="1" x14ac:dyDescent="0.25">
      <c r="AE329" s="38"/>
    </row>
    <row r="330" spans="31:31" ht="21.75" customHeight="1" x14ac:dyDescent="0.25">
      <c r="AE330" s="38"/>
    </row>
    <row r="331" spans="31:31" ht="21.75" customHeight="1" x14ac:dyDescent="0.25">
      <c r="AE331" s="38"/>
    </row>
    <row r="332" spans="31:31" ht="21.75" customHeight="1" x14ac:dyDescent="0.25">
      <c r="AE332" s="38"/>
    </row>
    <row r="333" spans="31:31" ht="21.75" customHeight="1" x14ac:dyDescent="0.25">
      <c r="AE333" s="38"/>
    </row>
    <row r="334" spans="31:31" ht="21.75" customHeight="1" x14ac:dyDescent="0.25">
      <c r="AE334" s="38"/>
    </row>
    <row r="335" spans="31:31" ht="21.75" customHeight="1" x14ac:dyDescent="0.25">
      <c r="AE335" s="38"/>
    </row>
    <row r="336" spans="31:31" ht="21.75" customHeight="1" x14ac:dyDescent="0.25">
      <c r="AE336" s="38"/>
    </row>
    <row r="337" spans="31:31" ht="21.75" customHeight="1" x14ac:dyDescent="0.25">
      <c r="AE337" s="38"/>
    </row>
    <row r="338" spans="31:31" ht="21.75" customHeight="1" x14ac:dyDescent="0.25">
      <c r="AE338" s="38"/>
    </row>
    <row r="339" spans="31:31" ht="21.75" customHeight="1" x14ac:dyDescent="0.25">
      <c r="AE339" s="38"/>
    </row>
    <row r="340" spans="31:31" ht="21.75" customHeight="1" x14ac:dyDescent="0.25">
      <c r="AE340" s="38"/>
    </row>
    <row r="341" spans="31:31" ht="21.75" customHeight="1" x14ac:dyDescent="0.25">
      <c r="AE341" s="38"/>
    </row>
    <row r="342" spans="31:31" ht="21.75" customHeight="1" x14ac:dyDescent="0.25">
      <c r="AE342" s="38"/>
    </row>
    <row r="343" spans="31:31" ht="21.75" customHeight="1" x14ac:dyDescent="0.25">
      <c r="AE343" s="38"/>
    </row>
    <row r="344" spans="31:31" ht="21.75" customHeight="1" x14ac:dyDescent="0.25">
      <c r="AE344" s="38"/>
    </row>
    <row r="345" spans="31:31" ht="21.75" customHeight="1" x14ac:dyDescent="0.25">
      <c r="AE345" s="38"/>
    </row>
    <row r="346" spans="31:31" ht="21.75" customHeight="1" x14ac:dyDescent="0.25">
      <c r="AE346" s="38"/>
    </row>
    <row r="347" spans="31:31" ht="21.75" customHeight="1" x14ac:dyDescent="0.25">
      <c r="AE347" s="38"/>
    </row>
    <row r="348" spans="31:31" ht="21.75" customHeight="1" x14ac:dyDescent="0.25">
      <c r="AE348" s="38"/>
    </row>
    <row r="349" spans="31:31" ht="21.75" customHeight="1" x14ac:dyDescent="0.25">
      <c r="AE349" s="38"/>
    </row>
    <row r="350" spans="31:31" ht="21.75" customHeight="1" x14ac:dyDescent="0.25">
      <c r="AE350" s="38"/>
    </row>
    <row r="351" spans="31:31" ht="21.75" customHeight="1" x14ac:dyDescent="0.25">
      <c r="AE351" s="38"/>
    </row>
    <row r="352" spans="31:31" ht="21.75" customHeight="1" x14ac:dyDescent="0.25">
      <c r="AE352" s="38"/>
    </row>
    <row r="353" spans="31:31" ht="21.75" customHeight="1" x14ac:dyDescent="0.25">
      <c r="AE353" s="38"/>
    </row>
    <row r="354" spans="31:31" ht="21.75" customHeight="1" x14ac:dyDescent="0.25">
      <c r="AE354" s="38"/>
    </row>
    <row r="355" spans="31:31" ht="21.75" customHeight="1" x14ac:dyDescent="0.25">
      <c r="AE355" s="38"/>
    </row>
    <row r="356" spans="31:31" ht="21.75" customHeight="1" x14ac:dyDescent="0.25">
      <c r="AE356" s="38"/>
    </row>
    <row r="357" spans="31:31" ht="21.75" customHeight="1" x14ac:dyDescent="0.25">
      <c r="AE357" s="38"/>
    </row>
    <row r="358" spans="31:31" ht="21.75" customHeight="1" x14ac:dyDescent="0.25">
      <c r="AE358" s="38"/>
    </row>
    <row r="359" spans="31:31" ht="21.75" customHeight="1" x14ac:dyDescent="0.25">
      <c r="AE359" s="38"/>
    </row>
    <row r="360" spans="31:31" ht="21.75" customHeight="1" x14ac:dyDescent="0.25">
      <c r="AE360" s="38"/>
    </row>
    <row r="361" spans="31:31" ht="21.75" customHeight="1" x14ac:dyDescent="0.25">
      <c r="AE361" s="38"/>
    </row>
    <row r="362" spans="31:31" ht="21.75" customHeight="1" x14ac:dyDescent="0.25">
      <c r="AE362" s="38"/>
    </row>
    <row r="363" spans="31:31" ht="21.75" customHeight="1" x14ac:dyDescent="0.25">
      <c r="AE363" s="38"/>
    </row>
    <row r="364" spans="31:31" ht="21.75" customHeight="1" x14ac:dyDescent="0.25">
      <c r="AE364" s="38"/>
    </row>
    <row r="365" spans="31:31" ht="21.75" customHeight="1" x14ac:dyDescent="0.25">
      <c r="AE365" s="38"/>
    </row>
    <row r="366" spans="31:31" ht="21.75" customHeight="1" x14ac:dyDescent="0.25">
      <c r="AE366" s="38"/>
    </row>
    <row r="367" spans="31:31" ht="21.75" customHeight="1" x14ac:dyDescent="0.25">
      <c r="AE367" s="38"/>
    </row>
    <row r="368" spans="31:31" ht="21.75" customHeight="1" x14ac:dyDescent="0.25">
      <c r="AE368" s="38"/>
    </row>
    <row r="369" spans="31:31" ht="21.75" customHeight="1" x14ac:dyDescent="0.25">
      <c r="AE369" s="38"/>
    </row>
    <row r="370" spans="31:31" ht="21.75" customHeight="1" x14ac:dyDescent="0.25">
      <c r="AE370" s="38"/>
    </row>
    <row r="371" spans="31:31" ht="21.75" customHeight="1" x14ac:dyDescent="0.25">
      <c r="AE371" s="38"/>
    </row>
    <row r="372" spans="31:31" ht="21.75" customHeight="1" x14ac:dyDescent="0.25">
      <c r="AE372" s="38"/>
    </row>
    <row r="373" spans="31:31" ht="21.75" customHeight="1" x14ac:dyDescent="0.25">
      <c r="AE373" s="38"/>
    </row>
    <row r="374" spans="31:31" ht="21.75" customHeight="1" x14ac:dyDescent="0.25">
      <c r="AE374" s="38"/>
    </row>
    <row r="375" spans="31:31" ht="21.75" customHeight="1" x14ac:dyDescent="0.25">
      <c r="AE375" s="38"/>
    </row>
    <row r="376" spans="31:31" ht="21.75" customHeight="1" x14ac:dyDescent="0.25">
      <c r="AE376" s="38"/>
    </row>
    <row r="377" spans="31:31" ht="21.75" customHeight="1" x14ac:dyDescent="0.25">
      <c r="AE377" s="38"/>
    </row>
    <row r="378" spans="31:31" ht="21.75" customHeight="1" x14ac:dyDescent="0.25">
      <c r="AE378" s="38"/>
    </row>
    <row r="379" spans="31:31" ht="21.75" customHeight="1" x14ac:dyDescent="0.25">
      <c r="AE379" s="38"/>
    </row>
    <row r="380" spans="31:31" ht="21.75" customHeight="1" x14ac:dyDescent="0.25">
      <c r="AE380" s="38"/>
    </row>
    <row r="381" spans="31:31" ht="21.75" customHeight="1" x14ac:dyDescent="0.25">
      <c r="AE381" s="38"/>
    </row>
    <row r="382" spans="31:31" ht="21.75" customHeight="1" x14ac:dyDescent="0.25">
      <c r="AE382" s="38"/>
    </row>
    <row r="383" spans="31:31" ht="21.75" customHeight="1" x14ac:dyDescent="0.25">
      <c r="AE383" s="38"/>
    </row>
    <row r="384" spans="31:31" ht="21.75" customHeight="1" x14ac:dyDescent="0.25">
      <c r="AE384" s="38"/>
    </row>
    <row r="385" spans="31:31" ht="21.75" customHeight="1" x14ac:dyDescent="0.25">
      <c r="AE385" s="38"/>
    </row>
    <row r="386" spans="31:31" ht="21.75" customHeight="1" x14ac:dyDescent="0.25">
      <c r="AE386" s="38"/>
    </row>
    <row r="387" spans="31:31" ht="21.75" customHeight="1" x14ac:dyDescent="0.25">
      <c r="AE387" s="38"/>
    </row>
    <row r="388" spans="31:31" ht="21.75" customHeight="1" x14ac:dyDescent="0.25">
      <c r="AE388" s="38"/>
    </row>
    <row r="389" spans="31:31" ht="21.75" customHeight="1" x14ac:dyDescent="0.25">
      <c r="AE389" s="38"/>
    </row>
    <row r="390" spans="31:31" ht="21.75" customHeight="1" x14ac:dyDescent="0.25">
      <c r="AE390" s="38"/>
    </row>
    <row r="391" spans="31:31" ht="21.75" customHeight="1" x14ac:dyDescent="0.25">
      <c r="AE391" s="38"/>
    </row>
    <row r="392" spans="31:31" ht="21.75" customHeight="1" x14ac:dyDescent="0.25">
      <c r="AE392" s="38"/>
    </row>
    <row r="393" spans="31:31" ht="21.75" customHeight="1" x14ac:dyDescent="0.25">
      <c r="AE393" s="38"/>
    </row>
    <row r="394" spans="31:31" ht="21.75" customHeight="1" x14ac:dyDescent="0.25">
      <c r="AE394" s="38"/>
    </row>
    <row r="395" spans="31:31" ht="21.75" customHeight="1" x14ac:dyDescent="0.25">
      <c r="AE395" s="38"/>
    </row>
    <row r="396" spans="31:31" ht="21.75" customHeight="1" x14ac:dyDescent="0.25">
      <c r="AE396" s="38"/>
    </row>
    <row r="397" spans="31:31" ht="21.75" customHeight="1" x14ac:dyDescent="0.25">
      <c r="AE397" s="38"/>
    </row>
    <row r="398" spans="31:31" ht="21.75" customHeight="1" x14ac:dyDescent="0.25">
      <c r="AE398" s="38"/>
    </row>
    <row r="399" spans="31:31" ht="21.75" customHeight="1" x14ac:dyDescent="0.25">
      <c r="AE399" s="38"/>
    </row>
    <row r="400" spans="31:31" ht="21.75" customHeight="1" x14ac:dyDescent="0.25">
      <c r="AE400" s="38"/>
    </row>
    <row r="401" spans="31:31" ht="21.75" customHeight="1" x14ac:dyDescent="0.25">
      <c r="AE401" s="38"/>
    </row>
    <row r="402" spans="31:31" ht="21.75" customHeight="1" x14ac:dyDescent="0.25">
      <c r="AE402" s="38"/>
    </row>
    <row r="403" spans="31:31" ht="21.75" customHeight="1" x14ac:dyDescent="0.25">
      <c r="AE403" s="38"/>
    </row>
    <row r="404" spans="31:31" ht="21.75" customHeight="1" x14ac:dyDescent="0.25">
      <c r="AE404" s="38"/>
    </row>
    <row r="405" spans="31:31" ht="21.75" customHeight="1" x14ac:dyDescent="0.25">
      <c r="AE405" s="38"/>
    </row>
    <row r="406" spans="31:31" ht="21.75" customHeight="1" x14ac:dyDescent="0.25">
      <c r="AE406" s="38"/>
    </row>
    <row r="407" spans="31:31" ht="21.75" customHeight="1" x14ac:dyDescent="0.25">
      <c r="AE407" s="38"/>
    </row>
    <row r="408" spans="31:31" ht="21.75" customHeight="1" x14ac:dyDescent="0.25">
      <c r="AE408" s="38"/>
    </row>
    <row r="409" spans="31:31" ht="21.75" customHeight="1" x14ac:dyDescent="0.25">
      <c r="AE409" s="38"/>
    </row>
    <row r="410" spans="31:31" ht="21.75" customHeight="1" x14ac:dyDescent="0.25">
      <c r="AE410" s="38"/>
    </row>
    <row r="411" spans="31:31" ht="21.75" customHeight="1" x14ac:dyDescent="0.25">
      <c r="AE411" s="38"/>
    </row>
    <row r="412" spans="31:31" ht="21.75" customHeight="1" x14ac:dyDescent="0.25">
      <c r="AE412" s="38"/>
    </row>
    <row r="413" spans="31:31" ht="21.75" customHeight="1" x14ac:dyDescent="0.25">
      <c r="AE413" s="38"/>
    </row>
    <row r="414" spans="31:31" ht="21.75" customHeight="1" x14ac:dyDescent="0.25">
      <c r="AE414" s="38"/>
    </row>
    <row r="415" spans="31:31" ht="21.75" customHeight="1" x14ac:dyDescent="0.25">
      <c r="AE415" s="38"/>
    </row>
    <row r="416" spans="31:31" ht="21.75" customHeight="1" x14ac:dyDescent="0.25">
      <c r="AE416" s="38"/>
    </row>
    <row r="417" spans="31:31" ht="21.75" customHeight="1" x14ac:dyDescent="0.25">
      <c r="AE417" s="38"/>
    </row>
    <row r="418" spans="31:31" ht="21.75" customHeight="1" x14ac:dyDescent="0.25">
      <c r="AE418" s="38"/>
    </row>
    <row r="419" spans="31:31" ht="21.75" customHeight="1" x14ac:dyDescent="0.25">
      <c r="AE419" s="38"/>
    </row>
    <row r="420" spans="31:31" ht="21.75" customHeight="1" x14ac:dyDescent="0.25">
      <c r="AE420" s="38"/>
    </row>
    <row r="421" spans="31:31" ht="21.75" customHeight="1" x14ac:dyDescent="0.25">
      <c r="AE421" s="38"/>
    </row>
    <row r="422" spans="31:31" ht="21.75" customHeight="1" x14ac:dyDescent="0.25">
      <c r="AE422" s="38"/>
    </row>
    <row r="423" spans="31:31" ht="21.75" customHeight="1" x14ac:dyDescent="0.25">
      <c r="AE423" s="38"/>
    </row>
    <row r="424" spans="31:31" ht="21.75" customHeight="1" x14ac:dyDescent="0.25">
      <c r="AE424" s="38"/>
    </row>
    <row r="425" spans="31:31" ht="21.75" customHeight="1" x14ac:dyDescent="0.25">
      <c r="AE425" s="38"/>
    </row>
    <row r="426" spans="31:31" ht="21.75" customHeight="1" x14ac:dyDescent="0.25">
      <c r="AE426" s="38"/>
    </row>
    <row r="427" spans="31:31" ht="21.75" customHeight="1" x14ac:dyDescent="0.25">
      <c r="AE427" s="38"/>
    </row>
    <row r="428" spans="31:31" ht="21.75" customHeight="1" x14ac:dyDescent="0.25">
      <c r="AE428" s="38"/>
    </row>
    <row r="429" spans="31:31" ht="21.75" customHeight="1" x14ac:dyDescent="0.25">
      <c r="AE429" s="38"/>
    </row>
    <row r="430" spans="31:31" ht="21.75" customHeight="1" x14ac:dyDescent="0.25">
      <c r="AE430" s="38"/>
    </row>
    <row r="431" spans="31:31" ht="21.75" customHeight="1" x14ac:dyDescent="0.25">
      <c r="AE431" s="38"/>
    </row>
    <row r="432" spans="31:31" ht="21.75" customHeight="1" x14ac:dyDescent="0.25">
      <c r="AE432" s="38"/>
    </row>
    <row r="433" spans="31:31" ht="21.75" customHeight="1" x14ac:dyDescent="0.25">
      <c r="AE433" s="38"/>
    </row>
    <row r="434" spans="31:31" ht="21.75" customHeight="1" x14ac:dyDescent="0.25">
      <c r="AE434" s="38"/>
    </row>
    <row r="435" spans="31:31" ht="21.75" customHeight="1" x14ac:dyDescent="0.25">
      <c r="AE435" s="38"/>
    </row>
    <row r="436" spans="31:31" ht="21.75" customHeight="1" x14ac:dyDescent="0.25">
      <c r="AE436" s="38"/>
    </row>
    <row r="437" spans="31:31" ht="21.75" customHeight="1" x14ac:dyDescent="0.25">
      <c r="AE437" s="38"/>
    </row>
    <row r="438" spans="31:31" ht="21.75" customHeight="1" x14ac:dyDescent="0.25">
      <c r="AE438" s="38"/>
    </row>
    <row r="439" spans="31:31" ht="21.75" customHeight="1" x14ac:dyDescent="0.25">
      <c r="AE439" s="38"/>
    </row>
    <row r="440" spans="31:31" ht="21.75" customHeight="1" x14ac:dyDescent="0.25">
      <c r="AE440" s="38"/>
    </row>
    <row r="441" spans="31:31" ht="21.75" customHeight="1" x14ac:dyDescent="0.25">
      <c r="AE441" s="38"/>
    </row>
    <row r="442" spans="31:31" ht="21.75" customHeight="1" x14ac:dyDescent="0.25">
      <c r="AE442" s="38"/>
    </row>
    <row r="443" spans="31:31" ht="21.75" customHeight="1" x14ac:dyDescent="0.25">
      <c r="AE443" s="38"/>
    </row>
    <row r="444" spans="31:31" ht="21.75" customHeight="1" x14ac:dyDescent="0.25">
      <c r="AE444" s="38"/>
    </row>
    <row r="445" spans="31:31" ht="21.75" customHeight="1" x14ac:dyDescent="0.25">
      <c r="AE445" s="38"/>
    </row>
    <row r="446" spans="31:31" ht="21.75" customHeight="1" x14ac:dyDescent="0.25">
      <c r="AE446" s="38"/>
    </row>
    <row r="447" spans="31:31" ht="21.75" customHeight="1" x14ac:dyDescent="0.25">
      <c r="AE447" s="38"/>
    </row>
    <row r="448" spans="31:31" ht="21.75" customHeight="1" x14ac:dyDescent="0.25">
      <c r="AE448" s="38"/>
    </row>
    <row r="449" spans="31:31" ht="21.75" customHeight="1" x14ac:dyDescent="0.25">
      <c r="AE449" s="38"/>
    </row>
    <row r="450" spans="31:31" ht="21.75" customHeight="1" x14ac:dyDescent="0.25">
      <c r="AE450" s="38"/>
    </row>
    <row r="451" spans="31:31" ht="21.75" customHeight="1" x14ac:dyDescent="0.25">
      <c r="AE451" s="38"/>
    </row>
    <row r="452" spans="31:31" ht="21.75" customHeight="1" x14ac:dyDescent="0.25">
      <c r="AE452" s="38"/>
    </row>
    <row r="453" spans="31:31" ht="21.75" customHeight="1" x14ac:dyDescent="0.25">
      <c r="AE453" s="38"/>
    </row>
    <row r="454" spans="31:31" ht="21.75" customHeight="1" x14ac:dyDescent="0.25">
      <c r="AE454" s="38"/>
    </row>
    <row r="455" spans="31:31" ht="21.75" customHeight="1" x14ac:dyDescent="0.25">
      <c r="AE455" s="38"/>
    </row>
    <row r="456" spans="31:31" ht="21.75" customHeight="1" x14ac:dyDescent="0.25">
      <c r="AE456" s="38"/>
    </row>
    <row r="457" spans="31:31" ht="21.75" customHeight="1" x14ac:dyDescent="0.25">
      <c r="AE457" s="38"/>
    </row>
    <row r="458" spans="31:31" ht="21.75" customHeight="1" x14ac:dyDescent="0.25">
      <c r="AE458" s="38"/>
    </row>
    <row r="459" spans="31:31" ht="21.75" customHeight="1" x14ac:dyDescent="0.25">
      <c r="AE459" s="38"/>
    </row>
    <row r="460" spans="31:31" ht="21.75" customHeight="1" x14ac:dyDescent="0.25">
      <c r="AE460" s="38"/>
    </row>
    <row r="461" spans="31:31" ht="21.75" customHeight="1" x14ac:dyDescent="0.25">
      <c r="AE461" s="38"/>
    </row>
    <row r="462" spans="31:31" ht="21.75" customHeight="1" x14ac:dyDescent="0.25">
      <c r="AE462" s="38"/>
    </row>
    <row r="463" spans="31:31" ht="21.75" customHeight="1" x14ac:dyDescent="0.25">
      <c r="AE463" s="38"/>
    </row>
    <row r="464" spans="31:31" ht="21.75" customHeight="1" x14ac:dyDescent="0.25">
      <c r="AE464" s="38"/>
    </row>
    <row r="465" spans="31:31" ht="21.75" customHeight="1" x14ac:dyDescent="0.25">
      <c r="AE465" s="38"/>
    </row>
    <row r="466" spans="31:31" ht="21.75" customHeight="1" x14ac:dyDescent="0.25">
      <c r="AE466" s="38"/>
    </row>
    <row r="467" spans="31:31" ht="21.75" customHeight="1" x14ac:dyDescent="0.25">
      <c r="AE467" s="38"/>
    </row>
    <row r="468" spans="31:31" ht="21.75" customHeight="1" x14ac:dyDescent="0.25">
      <c r="AE468" s="38"/>
    </row>
    <row r="469" spans="31:31" ht="21.75" customHeight="1" x14ac:dyDescent="0.25">
      <c r="AE469" s="38"/>
    </row>
    <row r="470" spans="31:31" ht="21.75" customHeight="1" x14ac:dyDescent="0.25">
      <c r="AE470" s="38"/>
    </row>
    <row r="471" spans="31:31" ht="21.75" customHeight="1" x14ac:dyDescent="0.25">
      <c r="AE471" s="38"/>
    </row>
    <row r="472" spans="31:31" ht="21.75" customHeight="1" x14ac:dyDescent="0.25">
      <c r="AE472" s="38"/>
    </row>
    <row r="473" spans="31:31" ht="21.75" customHeight="1" x14ac:dyDescent="0.25">
      <c r="AE473" s="38"/>
    </row>
    <row r="474" spans="31:31" ht="21.75" customHeight="1" x14ac:dyDescent="0.25">
      <c r="AE474" s="38"/>
    </row>
    <row r="475" spans="31:31" ht="21.75" customHeight="1" x14ac:dyDescent="0.25">
      <c r="AE475" s="38"/>
    </row>
    <row r="476" spans="31:31" ht="21.75" customHeight="1" x14ac:dyDescent="0.25">
      <c r="AE476" s="38"/>
    </row>
    <row r="477" spans="31:31" ht="21.75" customHeight="1" x14ac:dyDescent="0.25">
      <c r="AE477" s="38"/>
    </row>
    <row r="478" spans="31:31" ht="21.75" customHeight="1" x14ac:dyDescent="0.25">
      <c r="AE478" s="38"/>
    </row>
    <row r="479" spans="31:31" ht="21.75" customHeight="1" x14ac:dyDescent="0.25">
      <c r="AE479" s="38"/>
    </row>
    <row r="480" spans="31:31" ht="21.75" customHeight="1" x14ac:dyDescent="0.25">
      <c r="AE480" s="38"/>
    </row>
    <row r="481" spans="31:31" ht="21.75" customHeight="1" x14ac:dyDescent="0.25">
      <c r="AE481" s="38"/>
    </row>
    <row r="482" spans="31:31" ht="21.75" customHeight="1" x14ac:dyDescent="0.25">
      <c r="AE482" s="38"/>
    </row>
    <row r="483" spans="31:31" ht="21.75" customHeight="1" x14ac:dyDescent="0.25">
      <c r="AE483" s="38"/>
    </row>
    <row r="484" spans="31:31" ht="21.75" customHeight="1" x14ac:dyDescent="0.25">
      <c r="AE484" s="38"/>
    </row>
    <row r="485" spans="31:31" ht="21.75" customHeight="1" x14ac:dyDescent="0.25">
      <c r="AE485" s="38"/>
    </row>
    <row r="486" spans="31:31" ht="21.75" customHeight="1" x14ac:dyDescent="0.25">
      <c r="AE486" s="38"/>
    </row>
    <row r="487" spans="31:31" ht="21.75" customHeight="1" x14ac:dyDescent="0.25">
      <c r="AE487" s="38"/>
    </row>
    <row r="488" spans="31:31" ht="21.75" customHeight="1" x14ac:dyDescent="0.25">
      <c r="AE488" s="38"/>
    </row>
    <row r="489" spans="31:31" ht="21.75" customHeight="1" x14ac:dyDescent="0.25">
      <c r="AE489" s="38"/>
    </row>
    <row r="490" spans="31:31" ht="21.75" customHeight="1" x14ac:dyDescent="0.25">
      <c r="AE490" s="38"/>
    </row>
    <row r="491" spans="31:31" ht="21.75" customHeight="1" x14ac:dyDescent="0.25">
      <c r="AE491" s="38"/>
    </row>
    <row r="492" spans="31:31" ht="21.75" customHeight="1" x14ac:dyDescent="0.25">
      <c r="AE492" s="38"/>
    </row>
    <row r="493" spans="31:31" ht="21.75" customHeight="1" x14ac:dyDescent="0.25">
      <c r="AE493" s="38"/>
    </row>
    <row r="494" spans="31:31" ht="21.75" customHeight="1" x14ac:dyDescent="0.25">
      <c r="AE494" s="38"/>
    </row>
    <row r="495" spans="31:31" ht="21.75" customHeight="1" x14ac:dyDescent="0.25">
      <c r="AE495" s="38"/>
    </row>
    <row r="496" spans="31:31" ht="21.75" customHeight="1" x14ac:dyDescent="0.25">
      <c r="AE496" s="38"/>
    </row>
    <row r="497" spans="31:31" ht="21.75" customHeight="1" x14ac:dyDescent="0.25">
      <c r="AE497" s="38"/>
    </row>
    <row r="498" spans="31:31" ht="21.75" customHeight="1" x14ac:dyDescent="0.25">
      <c r="AE498" s="38"/>
    </row>
    <row r="499" spans="31:31" ht="21.75" customHeight="1" x14ac:dyDescent="0.25">
      <c r="AE499" s="38"/>
    </row>
    <row r="500" spans="31:31" ht="21.75" customHeight="1" x14ac:dyDescent="0.25">
      <c r="AE500" s="38"/>
    </row>
    <row r="501" spans="31:31" ht="21.75" customHeight="1" x14ac:dyDescent="0.25">
      <c r="AE501" s="38"/>
    </row>
    <row r="502" spans="31:31" ht="21.75" customHeight="1" x14ac:dyDescent="0.25">
      <c r="AE502" s="38"/>
    </row>
    <row r="503" spans="31:31" ht="21.75" customHeight="1" x14ac:dyDescent="0.25">
      <c r="AE503" s="38"/>
    </row>
    <row r="504" spans="31:31" ht="21.75" customHeight="1" x14ac:dyDescent="0.25">
      <c r="AE504" s="38"/>
    </row>
    <row r="505" spans="31:31" ht="21.75" customHeight="1" x14ac:dyDescent="0.25">
      <c r="AE505" s="38"/>
    </row>
    <row r="506" spans="31:31" ht="21.75" customHeight="1" x14ac:dyDescent="0.25">
      <c r="AE506" s="38"/>
    </row>
    <row r="507" spans="31:31" ht="21.75" customHeight="1" x14ac:dyDescent="0.25">
      <c r="AE507" s="38"/>
    </row>
    <row r="508" spans="31:31" ht="21.75" customHeight="1" x14ac:dyDescent="0.25">
      <c r="AE508" s="38"/>
    </row>
    <row r="509" spans="31:31" ht="21.75" customHeight="1" x14ac:dyDescent="0.25">
      <c r="AE509" s="38"/>
    </row>
    <row r="510" spans="31:31" ht="21.75" customHeight="1" x14ac:dyDescent="0.25">
      <c r="AE510" s="38"/>
    </row>
    <row r="511" spans="31:31" ht="21.75" customHeight="1" x14ac:dyDescent="0.25">
      <c r="AE511" s="38"/>
    </row>
    <row r="512" spans="31:31" ht="21.75" customHeight="1" x14ac:dyDescent="0.25">
      <c r="AE512" s="38"/>
    </row>
    <row r="513" spans="31:31" ht="21.75" customHeight="1" x14ac:dyDescent="0.25">
      <c r="AE513" s="38"/>
    </row>
    <row r="514" spans="31:31" ht="21.75" customHeight="1" x14ac:dyDescent="0.25">
      <c r="AE514" s="38"/>
    </row>
    <row r="515" spans="31:31" ht="21.75" customHeight="1" x14ac:dyDescent="0.25">
      <c r="AE515" s="38"/>
    </row>
    <row r="516" spans="31:31" ht="21.75" customHeight="1" x14ac:dyDescent="0.25">
      <c r="AE516" s="38"/>
    </row>
    <row r="517" spans="31:31" ht="21.75" customHeight="1" x14ac:dyDescent="0.25">
      <c r="AE517" s="38"/>
    </row>
    <row r="518" spans="31:31" ht="21.75" customHeight="1" x14ac:dyDescent="0.25">
      <c r="AE518" s="38"/>
    </row>
    <row r="519" spans="31:31" ht="21.75" customHeight="1" x14ac:dyDescent="0.25">
      <c r="AE519" s="38"/>
    </row>
    <row r="520" spans="31:31" ht="21.75" customHeight="1" x14ac:dyDescent="0.25">
      <c r="AE520" s="38"/>
    </row>
    <row r="521" spans="31:31" ht="21.75" customHeight="1" x14ac:dyDescent="0.25">
      <c r="AE521" s="38"/>
    </row>
    <row r="522" spans="31:31" ht="21.75" customHeight="1" x14ac:dyDescent="0.25">
      <c r="AE522" s="38"/>
    </row>
    <row r="523" spans="31:31" ht="21.75" customHeight="1" x14ac:dyDescent="0.25">
      <c r="AE523" s="38"/>
    </row>
    <row r="524" spans="31:31" ht="21.75" customHeight="1" x14ac:dyDescent="0.25">
      <c r="AE524" s="38"/>
    </row>
    <row r="525" spans="31:31" ht="21.75" customHeight="1" x14ac:dyDescent="0.25">
      <c r="AE525" s="38"/>
    </row>
    <row r="526" spans="31:31" ht="21.75" customHeight="1" x14ac:dyDescent="0.25">
      <c r="AE526" s="38"/>
    </row>
    <row r="527" spans="31:31" ht="21.75" customHeight="1" x14ac:dyDescent="0.25">
      <c r="AE527" s="38"/>
    </row>
    <row r="528" spans="31:31" ht="21.75" customHeight="1" x14ac:dyDescent="0.25">
      <c r="AE528" s="38"/>
    </row>
    <row r="529" spans="31:31" ht="21.75" customHeight="1" x14ac:dyDescent="0.25">
      <c r="AE529" s="38"/>
    </row>
    <row r="530" spans="31:31" ht="21.75" customHeight="1" x14ac:dyDescent="0.25">
      <c r="AE530" s="38"/>
    </row>
    <row r="531" spans="31:31" ht="21.75" customHeight="1" x14ac:dyDescent="0.25">
      <c r="AE531" s="38"/>
    </row>
    <row r="532" spans="31:31" ht="21.75" customHeight="1" x14ac:dyDescent="0.25">
      <c r="AE532" s="38"/>
    </row>
    <row r="533" spans="31:31" ht="21.75" customHeight="1" x14ac:dyDescent="0.25">
      <c r="AE533" s="38"/>
    </row>
    <row r="534" spans="31:31" ht="21.75" customHeight="1" x14ac:dyDescent="0.25">
      <c r="AE534" s="38"/>
    </row>
    <row r="535" spans="31:31" ht="21.75" customHeight="1" x14ac:dyDescent="0.25">
      <c r="AE535" s="38"/>
    </row>
    <row r="536" spans="31:31" ht="21.75" customHeight="1" x14ac:dyDescent="0.25">
      <c r="AE536" s="38"/>
    </row>
    <row r="537" spans="31:31" ht="21.75" customHeight="1" x14ac:dyDescent="0.25">
      <c r="AE537" s="38"/>
    </row>
    <row r="538" spans="31:31" ht="21.75" customHeight="1" x14ac:dyDescent="0.25">
      <c r="AE538" s="38"/>
    </row>
    <row r="539" spans="31:31" ht="21.75" customHeight="1" x14ac:dyDescent="0.25">
      <c r="AE539" s="38"/>
    </row>
    <row r="540" spans="31:31" ht="21.75" customHeight="1" x14ac:dyDescent="0.25">
      <c r="AE540" s="38"/>
    </row>
    <row r="541" spans="31:31" ht="21.75" customHeight="1" x14ac:dyDescent="0.25">
      <c r="AE541" s="38"/>
    </row>
    <row r="542" spans="31:31" ht="21.75" customHeight="1" x14ac:dyDescent="0.25">
      <c r="AE542" s="38"/>
    </row>
    <row r="543" spans="31:31" ht="21.75" customHeight="1" x14ac:dyDescent="0.25">
      <c r="AE543" s="38"/>
    </row>
    <row r="544" spans="31:31" ht="21.75" customHeight="1" x14ac:dyDescent="0.25">
      <c r="AE544" s="38"/>
    </row>
    <row r="545" spans="31:31" ht="21.75" customHeight="1" x14ac:dyDescent="0.25">
      <c r="AE545" s="38"/>
    </row>
    <row r="546" spans="31:31" ht="21.75" customHeight="1" x14ac:dyDescent="0.25">
      <c r="AE546" s="38"/>
    </row>
    <row r="547" spans="31:31" ht="21.75" customHeight="1" x14ac:dyDescent="0.25">
      <c r="AE547" s="38"/>
    </row>
    <row r="548" spans="31:31" ht="21.75" customHeight="1" x14ac:dyDescent="0.25">
      <c r="AE548" s="38"/>
    </row>
    <row r="549" spans="31:31" ht="21.75" customHeight="1" x14ac:dyDescent="0.25">
      <c r="AE549" s="38"/>
    </row>
    <row r="550" spans="31:31" ht="21.75" customHeight="1" x14ac:dyDescent="0.25">
      <c r="AE550" s="38"/>
    </row>
    <row r="551" spans="31:31" ht="21.75" customHeight="1" x14ac:dyDescent="0.25">
      <c r="AE551" s="38"/>
    </row>
    <row r="552" spans="31:31" ht="21.75" customHeight="1" x14ac:dyDescent="0.25">
      <c r="AE552" s="38"/>
    </row>
    <row r="553" spans="31:31" ht="21.75" customHeight="1" x14ac:dyDescent="0.25">
      <c r="AE553" s="38"/>
    </row>
    <row r="554" spans="31:31" ht="21.75" customHeight="1" x14ac:dyDescent="0.25">
      <c r="AE554" s="38"/>
    </row>
    <row r="555" spans="31:31" ht="21.75" customHeight="1" x14ac:dyDescent="0.25">
      <c r="AE555" s="38"/>
    </row>
    <row r="556" spans="31:31" ht="21.75" customHeight="1" x14ac:dyDescent="0.25">
      <c r="AE556" s="38"/>
    </row>
    <row r="557" spans="31:31" ht="21.75" customHeight="1" x14ac:dyDescent="0.25">
      <c r="AE557" s="38"/>
    </row>
    <row r="558" spans="31:31" ht="21.75" customHeight="1" x14ac:dyDescent="0.25">
      <c r="AE558" s="38"/>
    </row>
    <row r="559" spans="31:31" ht="21.75" customHeight="1" x14ac:dyDescent="0.25">
      <c r="AE559" s="38"/>
    </row>
    <row r="560" spans="31:31" ht="21.75" customHeight="1" x14ac:dyDescent="0.25">
      <c r="AE560" s="38"/>
    </row>
    <row r="561" spans="31:31" ht="21.75" customHeight="1" x14ac:dyDescent="0.25">
      <c r="AE561" s="38"/>
    </row>
    <row r="562" spans="31:31" ht="21.75" customHeight="1" x14ac:dyDescent="0.25">
      <c r="AE562" s="38"/>
    </row>
    <row r="563" spans="31:31" ht="21.75" customHeight="1" x14ac:dyDescent="0.25">
      <c r="AE563" s="38"/>
    </row>
    <row r="564" spans="31:31" ht="21.75" customHeight="1" x14ac:dyDescent="0.25">
      <c r="AE564" s="38"/>
    </row>
    <row r="565" spans="31:31" ht="21.75" customHeight="1" x14ac:dyDescent="0.25">
      <c r="AE565" s="38"/>
    </row>
    <row r="566" spans="31:31" ht="21.75" customHeight="1" x14ac:dyDescent="0.25">
      <c r="AE566" s="38"/>
    </row>
    <row r="567" spans="31:31" ht="21.75" customHeight="1" x14ac:dyDescent="0.25">
      <c r="AE567" s="38"/>
    </row>
    <row r="568" spans="31:31" ht="21.75" customHeight="1" x14ac:dyDescent="0.25">
      <c r="AE568" s="38"/>
    </row>
    <row r="569" spans="31:31" ht="21.75" customHeight="1" x14ac:dyDescent="0.25">
      <c r="AE569" s="38"/>
    </row>
    <row r="570" spans="31:31" ht="21.75" customHeight="1" x14ac:dyDescent="0.25">
      <c r="AE570" s="38"/>
    </row>
    <row r="571" spans="31:31" ht="21.75" customHeight="1" x14ac:dyDescent="0.25">
      <c r="AE571" s="38"/>
    </row>
    <row r="572" spans="31:31" ht="21.75" customHeight="1" x14ac:dyDescent="0.25">
      <c r="AE572" s="38"/>
    </row>
    <row r="573" spans="31:31" ht="21.75" customHeight="1" x14ac:dyDescent="0.25">
      <c r="AE573" s="38"/>
    </row>
    <row r="574" spans="31:31" ht="21.75" customHeight="1" x14ac:dyDescent="0.25">
      <c r="AE574" s="38"/>
    </row>
    <row r="575" spans="31:31" ht="21.75" customHeight="1" x14ac:dyDescent="0.25">
      <c r="AE575" s="38"/>
    </row>
    <row r="576" spans="31:31" ht="21.75" customHeight="1" x14ac:dyDescent="0.25">
      <c r="AE576" s="38"/>
    </row>
    <row r="577" spans="31:31" ht="21.75" customHeight="1" x14ac:dyDescent="0.25">
      <c r="AE577" s="38"/>
    </row>
    <row r="578" spans="31:31" ht="21.75" customHeight="1" x14ac:dyDescent="0.25">
      <c r="AE578" s="38"/>
    </row>
    <row r="579" spans="31:31" ht="21.75" customHeight="1" x14ac:dyDescent="0.25">
      <c r="AE579" s="38"/>
    </row>
    <row r="580" spans="31:31" ht="21.75" customHeight="1" x14ac:dyDescent="0.25">
      <c r="AE580" s="38"/>
    </row>
    <row r="581" spans="31:31" ht="21.75" customHeight="1" x14ac:dyDescent="0.25">
      <c r="AE581" s="38"/>
    </row>
    <row r="582" spans="31:31" ht="21.75" customHeight="1" x14ac:dyDescent="0.25">
      <c r="AE582" s="38"/>
    </row>
    <row r="583" spans="31:31" ht="21.75" customHeight="1" x14ac:dyDescent="0.25">
      <c r="AE583" s="38"/>
    </row>
    <row r="584" spans="31:31" ht="21.75" customHeight="1" x14ac:dyDescent="0.25">
      <c r="AE584" s="38"/>
    </row>
    <row r="585" spans="31:31" ht="21.75" customHeight="1" x14ac:dyDescent="0.25">
      <c r="AE585" s="38"/>
    </row>
    <row r="586" spans="31:31" ht="21.75" customHeight="1" x14ac:dyDescent="0.25">
      <c r="AE586" s="38"/>
    </row>
    <row r="587" spans="31:31" ht="21.75" customHeight="1" x14ac:dyDescent="0.25">
      <c r="AE587" s="38"/>
    </row>
    <row r="588" spans="31:31" ht="21.75" customHeight="1" x14ac:dyDescent="0.25">
      <c r="AE588" s="38"/>
    </row>
    <row r="589" spans="31:31" ht="21.75" customHeight="1" x14ac:dyDescent="0.25">
      <c r="AE589" s="38"/>
    </row>
    <row r="590" spans="31:31" ht="21.75" customHeight="1" x14ac:dyDescent="0.25">
      <c r="AE590" s="38"/>
    </row>
    <row r="591" spans="31:31" ht="21.75" customHeight="1" x14ac:dyDescent="0.25">
      <c r="AE591" s="38"/>
    </row>
    <row r="592" spans="31:31" ht="21.75" customHeight="1" x14ac:dyDescent="0.25">
      <c r="AE592" s="38"/>
    </row>
    <row r="593" spans="31:31" ht="21.75" customHeight="1" x14ac:dyDescent="0.25">
      <c r="AE593" s="38"/>
    </row>
    <row r="594" spans="31:31" ht="21.75" customHeight="1" x14ac:dyDescent="0.25">
      <c r="AE594" s="38"/>
    </row>
    <row r="595" spans="31:31" ht="21.75" customHeight="1" x14ac:dyDescent="0.25">
      <c r="AE595" s="38"/>
    </row>
    <row r="596" spans="31:31" ht="21.75" customHeight="1" x14ac:dyDescent="0.25">
      <c r="AE596" s="38"/>
    </row>
    <row r="597" spans="31:31" ht="21.75" customHeight="1" x14ac:dyDescent="0.25">
      <c r="AE597" s="38"/>
    </row>
    <row r="598" spans="31:31" ht="21.75" customHeight="1" x14ac:dyDescent="0.25">
      <c r="AE598" s="38"/>
    </row>
    <row r="599" spans="31:31" ht="21.75" customHeight="1" x14ac:dyDescent="0.25">
      <c r="AE599" s="38"/>
    </row>
    <row r="600" spans="31:31" ht="21.75" customHeight="1" x14ac:dyDescent="0.25">
      <c r="AE600" s="38"/>
    </row>
    <row r="601" spans="31:31" ht="21.75" customHeight="1" x14ac:dyDescent="0.25">
      <c r="AE601" s="38"/>
    </row>
    <row r="602" spans="31:31" ht="21.75" customHeight="1" x14ac:dyDescent="0.25">
      <c r="AE602" s="38"/>
    </row>
    <row r="603" spans="31:31" ht="21.75" customHeight="1" x14ac:dyDescent="0.25">
      <c r="AE603" s="38"/>
    </row>
    <row r="604" spans="31:31" ht="21.75" customHeight="1" x14ac:dyDescent="0.25">
      <c r="AE604" s="38"/>
    </row>
    <row r="605" spans="31:31" ht="21.75" customHeight="1" x14ac:dyDescent="0.25">
      <c r="AE605" s="38"/>
    </row>
    <row r="606" spans="31:31" ht="21.75" customHeight="1" x14ac:dyDescent="0.25">
      <c r="AE606" s="38"/>
    </row>
    <row r="607" spans="31:31" ht="21.75" customHeight="1" x14ac:dyDescent="0.25">
      <c r="AE607" s="38"/>
    </row>
    <row r="608" spans="31:31" ht="21.75" customHeight="1" x14ac:dyDescent="0.25">
      <c r="AE608" s="38"/>
    </row>
    <row r="609" spans="31:31" ht="21.75" customHeight="1" x14ac:dyDescent="0.25">
      <c r="AE609" s="38"/>
    </row>
    <row r="610" spans="31:31" ht="21.75" customHeight="1" x14ac:dyDescent="0.25">
      <c r="AE610" s="38"/>
    </row>
    <row r="611" spans="31:31" ht="21.75" customHeight="1" x14ac:dyDescent="0.25">
      <c r="AE611" s="38"/>
    </row>
    <row r="612" spans="31:31" ht="21.75" customHeight="1" x14ac:dyDescent="0.25">
      <c r="AE612" s="38"/>
    </row>
    <row r="613" spans="31:31" ht="21.75" customHeight="1" x14ac:dyDescent="0.25">
      <c r="AE613" s="38"/>
    </row>
    <row r="614" spans="31:31" ht="21.75" customHeight="1" x14ac:dyDescent="0.25">
      <c r="AE614" s="38"/>
    </row>
    <row r="615" spans="31:31" ht="21.75" customHeight="1" x14ac:dyDescent="0.25">
      <c r="AE615" s="38"/>
    </row>
    <row r="616" spans="31:31" ht="21.75" customHeight="1" x14ac:dyDescent="0.25">
      <c r="AE616" s="38"/>
    </row>
    <row r="617" spans="31:31" ht="21.75" customHeight="1" x14ac:dyDescent="0.25">
      <c r="AE617" s="38"/>
    </row>
    <row r="618" spans="31:31" ht="21.75" customHeight="1" x14ac:dyDescent="0.25">
      <c r="AE618" s="38"/>
    </row>
    <row r="619" spans="31:31" ht="21.75" customHeight="1" x14ac:dyDescent="0.25">
      <c r="AE619" s="38"/>
    </row>
    <row r="620" spans="31:31" ht="21.75" customHeight="1" x14ac:dyDescent="0.25">
      <c r="AE620" s="38"/>
    </row>
    <row r="621" spans="31:31" ht="21.75" customHeight="1" x14ac:dyDescent="0.25">
      <c r="AE621" s="38"/>
    </row>
    <row r="622" spans="31:31" ht="21.75" customHeight="1" x14ac:dyDescent="0.25">
      <c r="AE622" s="38"/>
    </row>
    <row r="623" spans="31:31" ht="21.75" customHeight="1" x14ac:dyDescent="0.25">
      <c r="AE623" s="38"/>
    </row>
    <row r="624" spans="31:31" ht="21.75" customHeight="1" x14ac:dyDescent="0.25">
      <c r="AE624" s="38"/>
    </row>
    <row r="625" spans="31:31" ht="21.75" customHeight="1" x14ac:dyDescent="0.25">
      <c r="AE625" s="38"/>
    </row>
    <row r="626" spans="31:31" ht="21.75" customHeight="1" x14ac:dyDescent="0.25">
      <c r="AE626" s="38"/>
    </row>
    <row r="627" spans="31:31" ht="21.75" customHeight="1" x14ac:dyDescent="0.25">
      <c r="AE627" s="38"/>
    </row>
    <row r="628" spans="31:31" ht="21.75" customHeight="1" x14ac:dyDescent="0.25">
      <c r="AE628" s="38"/>
    </row>
    <row r="629" spans="31:31" ht="21.75" customHeight="1" x14ac:dyDescent="0.25">
      <c r="AE629" s="38"/>
    </row>
    <row r="630" spans="31:31" ht="21.75" customHeight="1" x14ac:dyDescent="0.25">
      <c r="AE630" s="38"/>
    </row>
    <row r="631" spans="31:31" ht="21.75" customHeight="1" x14ac:dyDescent="0.25">
      <c r="AE631" s="38"/>
    </row>
    <row r="632" spans="31:31" ht="21.75" customHeight="1" x14ac:dyDescent="0.25">
      <c r="AE632" s="38"/>
    </row>
    <row r="633" spans="31:31" ht="21.75" customHeight="1" x14ac:dyDescent="0.25">
      <c r="AE633" s="38"/>
    </row>
    <row r="634" spans="31:31" ht="21.75" customHeight="1" x14ac:dyDescent="0.25">
      <c r="AE634" s="38"/>
    </row>
    <row r="635" spans="31:31" ht="21.75" customHeight="1" x14ac:dyDescent="0.25">
      <c r="AE635" s="38"/>
    </row>
    <row r="636" spans="31:31" ht="21.75" customHeight="1" x14ac:dyDescent="0.25">
      <c r="AE636" s="38"/>
    </row>
    <row r="637" spans="31:31" ht="21.75" customHeight="1" x14ac:dyDescent="0.25">
      <c r="AE637" s="38"/>
    </row>
    <row r="638" spans="31:31" ht="21.75" customHeight="1" x14ac:dyDescent="0.25">
      <c r="AE638" s="38"/>
    </row>
    <row r="639" spans="31:31" ht="21.75" customHeight="1" x14ac:dyDescent="0.25">
      <c r="AE639" s="38"/>
    </row>
    <row r="640" spans="31:31" ht="21.75" customHeight="1" x14ac:dyDescent="0.25">
      <c r="AE640" s="38"/>
    </row>
    <row r="641" spans="31:31" ht="21.75" customHeight="1" x14ac:dyDescent="0.25">
      <c r="AE641" s="38"/>
    </row>
    <row r="642" spans="31:31" ht="21.75" customHeight="1" x14ac:dyDescent="0.25">
      <c r="AE642" s="38"/>
    </row>
    <row r="643" spans="31:31" ht="21.75" customHeight="1" x14ac:dyDescent="0.25">
      <c r="AE643" s="38"/>
    </row>
    <row r="644" spans="31:31" ht="21.75" customHeight="1" x14ac:dyDescent="0.25">
      <c r="AE644" s="38"/>
    </row>
    <row r="645" spans="31:31" ht="21.75" customHeight="1" x14ac:dyDescent="0.25">
      <c r="AE645" s="38"/>
    </row>
    <row r="646" spans="31:31" ht="21.75" customHeight="1" x14ac:dyDescent="0.25">
      <c r="AE646" s="38"/>
    </row>
    <row r="647" spans="31:31" ht="21.75" customHeight="1" x14ac:dyDescent="0.25">
      <c r="AE647" s="38"/>
    </row>
    <row r="648" spans="31:31" ht="21.75" customHeight="1" x14ac:dyDescent="0.25">
      <c r="AE648" s="38"/>
    </row>
    <row r="649" spans="31:31" ht="21.75" customHeight="1" x14ac:dyDescent="0.25">
      <c r="AE649" s="38"/>
    </row>
    <row r="650" spans="31:31" ht="21.75" customHeight="1" x14ac:dyDescent="0.25">
      <c r="AE650" s="38"/>
    </row>
    <row r="651" spans="31:31" ht="21.75" customHeight="1" x14ac:dyDescent="0.25">
      <c r="AE651" s="38"/>
    </row>
    <row r="652" spans="31:31" ht="21.75" customHeight="1" x14ac:dyDescent="0.25">
      <c r="AE652" s="38"/>
    </row>
    <row r="653" spans="31:31" ht="21.75" customHeight="1" x14ac:dyDescent="0.25">
      <c r="AE653" s="38"/>
    </row>
    <row r="654" spans="31:31" ht="21.75" customHeight="1" x14ac:dyDescent="0.25">
      <c r="AE654" s="38"/>
    </row>
    <row r="655" spans="31:31" ht="21.75" customHeight="1" x14ac:dyDescent="0.25">
      <c r="AE655" s="38"/>
    </row>
    <row r="656" spans="31:31" ht="21.75" customHeight="1" x14ac:dyDescent="0.25">
      <c r="AE656" s="38"/>
    </row>
    <row r="657" spans="31:31" ht="21.75" customHeight="1" x14ac:dyDescent="0.25">
      <c r="AE657" s="38"/>
    </row>
    <row r="658" spans="31:31" ht="21.75" customHeight="1" x14ac:dyDescent="0.25">
      <c r="AE658" s="38"/>
    </row>
    <row r="659" spans="31:31" ht="21.75" customHeight="1" x14ac:dyDescent="0.25">
      <c r="AE659" s="38"/>
    </row>
    <row r="660" spans="31:31" ht="21.75" customHeight="1" x14ac:dyDescent="0.25">
      <c r="AE660" s="38"/>
    </row>
    <row r="661" spans="31:31" ht="21.75" customHeight="1" x14ac:dyDescent="0.25">
      <c r="AE661" s="38"/>
    </row>
    <row r="662" spans="31:31" ht="21.75" customHeight="1" x14ac:dyDescent="0.25">
      <c r="AE662" s="38"/>
    </row>
    <row r="663" spans="31:31" ht="21.75" customHeight="1" x14ac:dyDescent="0.25">
      <c r="AE663" s="38"/>
    </row>
    <row r="664" spans="31:31" ht="21.75" customHeight="1" x14ac:dyDescent="0.25">
      <c r="AE664" s="38"/>
    </row>
    <row r="665" spans="31:31" ht="21.75" customHeight="1" x14ac:dyDescent="0.25">
      <c r="AE665" s="38"/>
    </row>
    <row r="666" spans="31:31" ht="21.75" customHeight="1" x14ac:dyDescent="0.25">
      <c r="AE666" s="38"/>
    </row>
    <row r="667" spans="31:31" ht="21.75" customHeight="1" x14ac:dyDescent="0.25">
      <c r="AE667" s="38"/>
    </row>
    <row r="668" spans="31:31" ht="21.75" customHeight="1" x14ac:dyDescent="0.25">
      <c r="AE668" s="38"/>
    </row>
    <row r="669" spans="31:31" ht="21.75" customHeight="1" x14ac:dyDescent="0.25">
      <c r="AE669" s="38"/>
    </row>
    <row r="670" spans="31:31" ht="21.75" customHeight="1" x14ac:dyDescent="0.25">
      <c r="AE670" s="38"/>
    </row>
    <row r="671" spans="31:31" ht="21.75" customHeight="1" x14ac:dyDescent="0.25">
      <c r="AE671" s="38"/>
    </row>
    <row r="672" spans="31:31" ht="21.75" customHeight="1" x14ac:dyDescent="0.25">
      <c r="AE672" s="38"/>
    </row>
    <row r="673" spans="31:31" ht="21.75" customHeight="1" x14ac:dyDescent="0.25">
      <c r="AE673" s="38"/>
    </row>
    <row r="674" spans="31:31" ht="21.75" customHeight="1" x14ac:dyDescent="0.25">
      <c r="AE674" s="38"/>
    </row>
    <row r="675" spans="31:31" ht="21.75" customHeight="1" x14ac:dyDescent="0.25">
      <c r="AE675" s="38"/>
    </row>
    <row r="676" spans="31:31" ht="21.75" customHeight="1" x14ac:dyDescent="0.25">
      <c r="AE676" s="38"/>
    </row>
    <row r="677" spans="31:31" ht="21.75" customHeight="1" x14ac:dyDescent="0.25">
      <c r="AE677" s="38"/>
    </row>
    <row r="678" spans="31:31" ht="21.75" customHeight="1" x14ac:dyDescent="0.25">
      <c r="AE678" s="38"/>
    </row>
    <row r="679" spans="31:31" ht="21.75" customHeight="1" x14ac:dyDescent="0.25">
      <c r="AE679" s="38"/>
    </row>
    <row r="680" spans="31:31" ht="21.75" customHeight="1" x14ac:dyDescent="0.25">
      <c r="AE680" s="38"/>
    </row>
    <row r="681" spans="31:31" ht="21.75" customHeight="1" x14ac:dyDescent="0.25">
      <c r="AE681" s="38"/>
    </row>
    <row r="682" spans="31:31" ht="21.75" customHeight="1" x14ac:dyDescent="0.25">
      <c r="AE682" s="38"/>
    </row>
    <row r="683" spans="31:31" ht="21.75" customHeight="1" x14ac:dyDescent="0.25">
      <c r="AE683" s="38"/>
    </row>
    <row r="684" spans="31:31" ht="21.75" customHeight="1" x14ac:dyDescent="0.25">
      <c r="AE684" s="38"/>
    </row>
    <row r="685" spans="31:31" ht="21.75" customHeight="1" x14ac:dyDescent="0.25">
      <c r="AE685" s="38"/>
    </row>
    <row r="686" spans="31:31" ht="21.75" customHeight="1" x14ac:dyDescent="0.25">
      <c r="AE686" s="38"/>
    </row>
    <row r="687" spans="31:31" ht="21.75" customHeight="1" x14ac:dyDescent="0.25">
      <c r="AE687" s="38"/>
    </row>
    <row r="688" spans="31:31" ht="21.75" customHeight="1" x14ac:dyDescent="0.25">
      <c r="AE688" s="38"/>
    </row>
    <row r="689" spans="31:31" ht="21.75" customHeight="1" x14ac:dyDescent="0.25">
      <c r="AE689" s="38"/>
    </row>
    <row r="690" spans="31:31" ht="21.75" customHeight="1" x14ac:dyDescent="0.25">
      <c r="AE690" s="38"/>
    </row>
    <row r="691" spans="31:31" ht="21.75" customHeight="1" x14ac:dyDescent="0.25">
      <c r="AE691" s="38"/>
    </row>
    <row r="692" spans="31:31" ht="21.75" customHeight="1" x14ac:dyDescent="0.25">
      <c r="AE692" s="38"/>
    </row>
    <row r="693" spans="31:31" ht="21.75" customHeight="1" x14ac:dyDescent="0.25">
      <c r="AE693" s="38"/>
    </row>
    <row r="694" spans="31:31" ht="21.75" customHeight="1" x14ac:dyDescent="0.25">
      <c r="AE694" s="38"/>
    </row>
    <row r="695" spans="31:31" ht="21.75" customHeight="1" x14ac:dyDescent="0.25">
      <c r="AE695" s="38"/>
    </row>
    <row r="696" spans="31:31" ht="21.75" customHeight="1" x14ac:dyDescent="0.25">
      <c r="AE696" s="38"/>
    </row>
    <row r="697" spans="31:31" ht="21.75" customHeight="1" x14ac:dyDescent="0.25">
      <c r="AE697" s="38"/>
    </row>
    <row r="698" spans="31:31" ht="21.75" customHeight="1" x14ac:dyDescent="0.25">
      <c r="AE698" s="38"/>
    </row>
    <row r="699" spans="31:31" ht="21.75" customHeight="1" x14ac:dyDescent="0.25">
      <c r="AE699" s="38"/>
    </row>
    <row r="700" spans="31:31" ht="21.75" customHeight="1" x14ac:dyDescent="0.25">
      <c r="AE700" s="38"/>
    </row>
    <row r="701" spans="31:31" ht="21.75" customHeight="1" x14ac:dyDescent="0.25">
      <c r="AE701" s="38"/>
    </row>
    <row r="702" spans="31:31" ht="21.75" customHeight="1" x14ac:dyDescent="0.25">
      <c r="AE702" s="38"/>
    </row>
    <row r="703" spans="31:31" ht="21.75" customHeight="1" x14ac:dyDescent="0.25">
      <c r="AE703" s="38"/>
    </row>
    <row r="704" spans="31:31" ht="21.75" customHeight="1" x14ac:dyDescent="0.25">
      <c r="AE704" s="38"/>
    </row>
    <row r="705" spans="31:31" ht="21.75" customHeight="1" x14ac:dyDescent="0.25">
      <c r="AE705" s="38"/>
    </row>
    <row r="706" spans="31:31" ht="21.75" customHeight="1" x14ac:dyDescent="0.25">
      <c r="AE706" s="38"/>
    </row>
    <row r="707" spans="31:31" ht="21.75" customHeight="1" x14ac:dyDescent="0.25">
      <c r="AE707" s="38"/>
    </row>
    <row r="708" spans="31:31" ht="21.75" customHeight="1" x14ac:dyDescent="0.25">
      <c r="AE708" s="38"/>
    </row>
    <row r="709" spans="31:31" ht="21.75" customHeight="1" x14ac:dyDescent="0.25">
      <c r="AE709" s="38"/>
    </row>
    <row r="710" spans="31:31" ht="21.75" customHeight="1" x14ac:dyDescent="0.25">
      <c r="AE710" s="38"/>
    </row>
    <row r="711" spans="31:31" ht="21.75" customHeight="1" x14ac:dyDescent="0.25">
      <c r="AE711" s="38"/>
    </row>
    <row r="712" spans="31:31" ht="21.75" customHeight="1" x14ac:dyDescent="0.25">
      <c r="AE712" s="38"/>
    </row>
    <row r="713" spans="31:31" ht="21.75" customHeight="1" x14ac:dyDescent="0.25">
      <c r="AE713" s="38"/>
    </row>
    <row r="714" spans="31:31" ht="21.75" customHeight="1" x14ac:dyDescent="0.25">
      <c r="AE714" s="38"/>
    </row>
    <row r="715" spans="31:31" ht="21.75" customHeight="1" x14ac:dyDescent="0.25">
      <c r="AE715" s="38"/>
    </row>
    <row r="716" spans="31:31" ht="21.75" customHeight="1" x14ac:dyDescent="0.25">
      <c r="AE716" s="38"/>
    </row>
    <row r="717" spans="31:31" ht="21.75" customHeight="1" x14ac:dyDescent="0.25">
      <c r="AE717" s="38"/>
    </row>
    <row r="718" spans="31:31" ht="21.75" customHeight="1" x14ac:dyDescent="0.25">
      <c r="AE718" s="38"/>
    </row>
    <row r="719" spans="31:31" ht="21.75" customHeight="1" x14ac:dyDescent="0.25">
      <c r="AE719" s="38"/>
    </row>
    <row r="720" spans="31:31" ht="21.75" customHeight="1" x14ac:dyDescent="0.25">
      <c r="AE720" s="38"/>
    </row>
    <row r="721" spans="31:31" ht="21.75" customHeight="1" x14ac:dyDescent="0.25">
      <c r="AE721" s="38"/>
    </row>
    <row r="722" spans="31:31" ht="21.75" customHeight="1" x14ac:dyDescent="0.25">
      <c r="AE722" s="38"/>
    </row>
    <row r="723" spans="31:31" ht="21.75" customHeight="1" x14ac:dyDescent="0.25">
      <c r="AE723" s="38"/>
    </row>
    <row r="724" spans="31:31" ht="21.75" customHeight="1" x14ac:dyDescent="0.25">
      <c r="AE724" s="38"/>
    </row>
    <row r="725" spans="31:31" ht="21.75" customHeight="1" x14ac:dyDescent="0.25">
      <c r="AE725" s="38"/>
    </row>
    <row r="726" spans="31:31" ht="21.75" customHeight="1" x14ac:dyDescent="0.25">
      <c r="AE726" s="38"/>
    </row>
    <row r="727" spans="31:31" ht="21.75" customHeight="1" x14ac:dyDescent="0.25">
      <c r="AE727" s="38"/>
    </row>
    <row r="728" spans="31:31" ht="21.75" customHeight="1" x14ac:dyDescent="0.25">
      <c r="AE728" s="38"/>
    </row>
    <row r="729" spans="31:31" ht="21.75" customHeight="1" x14ac:dyDescent="0.25">
      <c r="AE729" s="38"/>
    </row>
    <row r="730" spans="31:31" ht="21.75" customHeight="1" x14ac:dyDescent="0.25">
      <c r="AE730" s="38"/>
    </row>
    <row r="731" spans="31:31" ht="21.75" customHeight="1" x14ac:dyDescent="0.25">
      <c r="AE731" s="38"/>
    </row>
    <row r="732" spans="31:31" ht="21.75" customHeight="1" x14ac:dyDescent="0.25">
      <c r="AE732" s="38"/>
    </row>
    <row r="733" spans="31:31" ht="21.75" customHeight="1" x14ac:dyDescent="0.25">
      <c r="AE733" s="38"/>
    </row>
    <row r="734" spans="31:31" ht="21.75" customHeight="1" x14ac:dyDescent="0.25">
      <c r="AE734" s="38"/>
    </row>
    <row r="735" spans="31:31" ht="21.75" customHeight="1" x14ac:dyDescent="0.25">
      <c r="AE735" s="38"/>
    </row>
    <row r="736" spans="31:31" ht="21.75" customHeight="1" x14ac:dyDescent="0.25">
      <c r="AE736" s="38"/>
    </row>
    <row r="737" spans="31:31" ht="21.75" customHeight="1" x14ac:dyDescent="0.25">
      <c r="AE737" s="38"/>
    </row>
    <row r="738" spans="31:31" ht="21.75" customHeight="1" x14ac:dyDescent="0.25">
      <c r="AE738" s="38"/>
    </row>
    <row r="739" spans="31:31" ht="21.75" customHeight="1" x14ac:dyDescent="0.25">
      <c r="AE739" s="38"/>
    </row>
    <row r="740" spans="31:31" ht="21.75" customHeight="1" x14ac:dyDescent="0.25">
      <c r="AE740" s="38"/>
    </row>
    <row r="741" spans="31:31" ht="21.75" customHeight="1" x14ac:dyDescent="0.25">
      <c r="AE741" s="38"/>
    </row>
    <row r="742" spans="31:31" ht="21.75" customHeight="1" x14ac:dyDescent="0.25">
      <c r="AE742" s="38"/>
    </row>
    <row r="743" spans="31:31" ht="21.75" customHeight="1" x14ac:dyDescent="0.25">
      <c r="AE743" s="38"/>
    </row>
    <row r="744" spans="31:31" ht="21.75" customHeight="1" x14ac:dyDescent="0.25">
      <c r="AE744" s="38"/>
    </row>
    <row r="745" spans="31:31" ht="21.75" customHeight="1" x14ac:dyDescent="0.25">
      <c r="AE745" s="38"/>
    </row>
    <row r="746" spans="31:31" ht="21.75" customHeight="1" x14ac:dyDescent="0.25">
      <c r="AE746" s="38"/>
    </row>
    <row r="747" spans="31:31" ht="21.75" customHeight="1" x14ac:dyDescent="0.25">
      <c r="AE747" s="38"/>
    </row>
    <row r="748" spans="31:31" ht="21.75" customHeight="1" x14ac:dyDescent="0.25">
      <c r="AE748" s="38"/>
    </row>
    <row r="749" spans="31:31" ht="21.75" customHeight="1" x14ac:dyDescent="0.25">
      <c r="AE749" s="38"/>
    </row>
    <row r="750" spans="31:31" ht="21.75" customHeight="1" x14ac:dyDescent="0.25">
      <c r="AE750" s="38"/>
    </row>
    <row r="751" spans="31:31" ht="21.75" customHeight="1" x14ac:dyDescent="0.25">
      <c r="AE751" s="38"/>
    </row>
    <row r="752" spans="31:31" ht="21.75" customHeight="1" x14ac:dyDescent="0.25">
      <c r="AE752" s="38"/>
    </row>
    <row r="753" spans="31:31" ht="21.75" customHeight="1" x14ac:dyDescent="0.25">
      <c r="AE753" s="38"/>
    </row>
    <row r="754" spans="31:31" ht="21.75" customHeight="1" x14ac:dyDescent="0.25">
      <c r="AE754" s="38"/>
    </row>
    <row r="755" spans="31:31" ht="21.75" customHeight="1" x14ac:dyDescent="0.25">
      <c r="AE755" s="38"/>
    </row>
    <row r="756" spans="31:31" ht="21.75" customHeight="1" x14ac:dyDescent="0.25">
      <c r="AE756" s="38"/>
    </row>
    <row r="757" spans="31:31" ht="21.75" customHeight="1" x14ac:dyDescent="0.25">
      <c r="AE757" s="38"/>
    </row>
    <row r="758" spans="31:31" ht="21.75" customHeight="1" x14ac:dyDescent="0.25">
      <c r="AE758" s="38"/>
    </row>
    <row r="759" spans="31:31" ht="21.75" customHeight="1" x14ac:dyDescent="0.25">
      <c r="AE759" s="38"/>
    </row>
    <row r="760" spans="31:31" ht="21.75" customHeight="1" x14ac:dyDescent="0.25">
      <c r="AE760" s="38"/>
    </row>
    <row r="761" spans="31:31" ht="21.75" customHeight="1" x14ac:dyDescent="0.25">
      <c r="AE761" s="38"/>
    </row>
    <row r="762" spans="31:31" ht="21.75" customHeight="1" x14ac:dyDescent="0.25">
      <c r="AE762" s="38"/>
    </row>
    <row r="763" spans="31:31" ht="21.75" customHeight="1" x14ac:dyDescent="0.25">
      <c r="AE763" s="38"/>
    </row>
    <row r="764" spans="31:31" ht="21.75" customHeight="1" x14ac:dyDescent="0.25">
      <c r="AE764" s="38"/>
    </row>
    <row r="765" spans="31:31" ht="21.75" customHeight="1" x14ac:dyDescent="0.25">
      <c r="AE765" s="38"/>
    </row>
    <row r="766" spans="31:31" ht="21.75" customHeight="1" x14ac:dyDescent="0.25">
      <c r="AE766" s="38"/>
    </row>
    <row r="767" spans="31:31" ht="21.75" customHeight="1" x14ac:dyDescent="0.25">
      <c r="AE767" s="38"/>
    </row>
    <row r="768" spans="31:31" ht="21.75" customHeight="1" x14ac:dyDescent="0.25">
      <c r="AE768" s="38"/>
    </row>
    <row r="769" spans="31:31" ht="21.75" customHeight="1" x14ac:dyDescent="0.25">
      <c r="AE769" s="38"/>
    </row>
    <row r="770" spans="31:31" ht="21.75" customHeight="1" x14ac:dyDescent="0.25">
      <c r="AE770" s="38"/>
    </row>
    <row r="771" spans="31:31" ht="21.75" customHeight="1" x14ac:dyDescent="0.25">
      <c r="AE771" s="38"/>
    </row>
  </sheetData>
  <conditionalFormatting sqref="AP5">
    <cfRule type="expression" dxfId="0" priority="1">
      <formula>AND(#REF!="M",$AN5="")</formula>
    </cfRule>
  </conditionalFormatting>
  <dataValidations disablePrompts="1" count="1">
    <dataValidation type="list" allowBlank="1" showInputMessage="1" showErrorMessage="1" sqref="V8:V771" xr:uid="{00000000-0002-0000-0400-000000000000}">
      <formula1>#REF!</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theme="7" tint="0.39997558519241921"/>
  </sheetPr>
  <dimension ref="A1:H225"/>
  <sheetViews>
    <sheetView topLeftCell="B190" workbookViewId="0">
      <selection activeCell="K38" sqref="K38"/>
    </sheetView>
  </sheetViews>
  <sheetFormatPr defaultColWidth="8.85546875" defaultRowHeight="15" outlineLevelRow="1" x14ac:dyDescent="0.25"/>
  <cols>
    <col min="1" max="1" width="37.42578125" hidden="1" customWidth="1"/>
    <col min="2" max="2" width="13.42578125" bestFit="1" customWidth="1"/>
    <col min="3" max="3" width="11.140625" bestFit="1" customWidth="1"/>
    <col min="4" max="4" width="15" customWidth="1"/>
    <col min="5" max="5" width="22.42578125" bestFit="1" customWidth="1"/>
    <col min="6" max="6" width="9.85546875" bestFit="1" customWidth="1"/>
    <col min="7" max="7" width="12.42578125" bestFit="1" customWidth="1"/>
    <col min="8" max="8" width="9.5703125" bestFit="1" customWidth="1"/>
  </cols>
  <sheetData>
    <row r="1" spans="1:8" hidden="1" x14ac:dyDescent="0.25">
      <c r="A1" t="s">
        <v>113</v>
      </c>
    </row>
    <row r="2" spans="1:8" hidden="1" x14ac:dyDescent="0.25">
      <c r="A2" t="s">
        <v>114</v>
      </c>
    </row>
    <row r="3" spans="1:8" hidden="1" x14ac:dyDescent="0.25">
      <c r="A3" t="s">
        <v>115</v>
      </c>
      <c r="B3" t="s">
        <v>116</v>
      </c>
      <c r="C3" t="s">
        <v>117</v>
      </c>
      <c r="D3" t="s">
        <v>118</v>
      </c>
      <c r="E3" t="s">
        <v>119</v>
      </c>
      <c r="F3" t="s">
        <v>120</v>
      </c>
      <c r="G3" t="s">
        <v>121</v>
      </c>
      <c r="H3" t="s">
        <v>122</v>
      </c>
    </row>
    <row r="4" spans="1:8" x14ac:dyDescent="0.25">
      <c r="B4" s="39" t="s">
        <v>123</v>
      </c>
      <c r="C4" s="39" t="s">
        <v>124</v>
      </c>
      <c r="D4" s="40" t="s">
        <v>125</v>
      </c>
      <c r="E4" s="39" t="s">
        <v>35</v>
      </c>
      <c r="F4" s="39" t="s">
        <v>126</v>
      </c>
      <c r="G4" s="39" t="s">
        <v>127</v>
      </c>
      <c r="H4" s="39" t="s">
        <v>128</v>
      </c>
    </row>
    <row r="5" spans="1:8" hidden="1" x14ac:dyDescent="0.25">
      <c r="A5" t="s">
        <v>129</v>
      </c>
      <c r="B5" s="41"/>
      <c r="C5" s="41"/>
      <c r="D5" s="42"/>
      <c r="E5" s="43"/>
      <c r="F5" s="44"/>
      <c r="G5" s="43"/>
      <c r="H5" s="43"/>
    </row>
    <row r="6" spans="1:8" outlineLevel="1" x14ac:dyDescent="0.25">
      <c r="A6" t="s">
        <v>109</v>
      </c>
      <c r="B6" s="41">
        <v>42826</v>
      </c>
      <c r="C6" s="41">
        <v>42826</v>
      </c>
      <c r="D6" s="42">
        <v>201800</v>
      </c>
      <c r="E6" s="43" t="s">
        <v>130</v>
      </c>
      <c r="F6" s="44">
        <v>201800</v>
      </c>
      <c r="G6" s="43" t="s">
        <v>110</v>
      </c>
      <c r="H6" s="43" t="s">
        <v>131</v>
      </c>
    </row>
    <row r="7" spans="1:8" outlineLevel="1" x14ac:dyDescent="0.25">
      <c r="A7" t="s">
        <v>109</v>
      </c>
      <c r="B7" s="41">
        <v>42826</v>
      </c>
      <c r="C7" s="41">
        <v>42855</v>
      </c>
      <c r="D7" s="42">
        <v>201801</v>
      </c>
      <c r="E7" s="43" t="s">
        <v>132</v>
      </c>
      <c r="F7" s="44">
        <v>201801</v>
      </c>
      <c r="G7" s="43" t="s">
        <v>110</v>
      </c>
      <c r="H7" s="43" t="s">
        <v>133</v>
      </c>
    </row>
    <row r="8" spans="1:8" outlineLevel="1" x14ac:dyDescent="0.25">
      <c r="A8" t="s">
        <v>109</v>
      </c>
      <c r="B8" s="41">
        <v>42856</v>
      </c>
      <c r="C8" s="41">
        <v>42886</v>
      </c>
      <c r="D8" s="42">
        <v>201802</v>
      </c>
      <c r="E8" s="43" t="s">
        <v>134</v>
      </c>
      <c r="F8" s="44">
        <v>201802</v>
      </c>
      <c r="G8" s="43" t="s">
        <v>110</v>
      </c>
      <c r="H8" s="43" t="s">
        <v>133</v>
      </c>
    </row>
    <row r="9" spans="1:8" outlineLevel="1" x14ac:dyDescent="0.25">
      <c r="A9" t="s">
        <v>109</v>
      </c>
      <c r="B9" s="41">
        <v>42887</v>
      </c>
      <c r="C9" s="41">
        <v>42916</v>
      </c>
      <c r="D9" s="42">
        <v>201803</v>
      </c>
      <c r="E9" s="43" t="s">
        <v>135</v>
      </c>
      <c r="F9" s="44">
        <v>201803</v>
      </c>
      <c r="G9" s="43" t="s">
        <v>110</v>
      </c>
      <c r="H9" s="43" t="s">
        <v>133</v>
      </c>
    </row>
    <row r="10" spans="1:8" outlineLevel="1" x14ac:dyDescent="0.25">
      <c r="A10" t="s">
        <v>109</v>
      </c>
      <c r="B10" s="41">
        <v>42917</v>
      </c>
      <c r="C10" s="41">
        <v>42947</v>
      </c>
      <c r="D10" s="42">
        <v>201804</v>
      </c>
      <c r="E10" s="43" t="s">
        <v>136</v>
      </c>
      <c r="F10" s="44">
        <v>201804</v>
      </c>
      <c r="G10" s="43" t="s">
        <v>110</v>
      </c>
      <c r="H10" s="43" t="s">
        <v>133</v>
      </c>
    </row>
    <row r="11" spans="1:8" outlineLevel="1" x14ac:dyDescent="0.25">
      <c r="A11" t="s">
        <v>109</v>
      </c>
      <c r="B11" s="41">
        <v>42948</v>
      </c>
      <c r="C11" s="41">
        <v>42978</v>
      </c>
      <c r="D11" s="42">
        <v>201805</v>
      </c>
      <c r="E11" s="43" t="s">
        <v>137</v>
      </c>
      <c r="F11" s="44">
        <v>201805</v>
      </c>
      <c r="G11" s="43" t="s">
        <v>110</v>
      </c>
      <c r="H11" s="43" t="s">
        <v>133</v>
      </c>
    </row>
    <row r="12" spans="1:8" outlineLevel="1" x14ac:dyDescent="0.25">
      <c r="A12" t="s">
        <v>109</v>
      </c>
      <c r="B12" s="41">
        <v>42979</v>
      </c>
      <c r="C12" s="41">
        <v>43008</v>
      </c>
      <c r="D12" s="42">
        <v>201806</v>
      </c>
      <c r="E12" s="43" t="s">
        <v>138</v>
      </c>
      <c r="F12" s="44">
        <v>201806</v>
      </c>
      <c r="G12" s="43" t="s">
        <v>110</v>
      </c>
      <c r="H12" s="43" t="s">
        <v>133</v>
      </c>
    </row>
    <row r="13" spans="1:8" outlineLevel="1" x14ac:dyDescent="0.25">
      <c r="A13" t="s">
        <v>109</v>
      </c>
      <c r="B13" s="41">
        <v>43009</v>
      </c>
      <c r="C13" s="41">
        <v>43039</v>
      </c>
      <c r="D13" s="42">
        <v>201807</v>
      </c>
      <c r="E13" s="43" t="s">
        <v>139</v>
      </c>
      <c r="F13" s="44">
        <v>201807</v>
      </c>
      <c r="G13" s="43" t="s">
        <v>110</v>
      </c>
      <c r="H13" s="43" t="s">
        <v>133</v>
      </c>
    </row>
    <row r="14" spans="1:8" outlineLevel="1" x14ac:dyDescent="0.25">
      <c r="A14" t="s">
        <v>109</v>
      </c>
      <c r="B14" s="41">
        <v>43040</v>
      </c>
      <c r="C14" s="41">
        <v>43069</v>
      </c>
      <c r="D14" s="42">
        <v>201808</v>
      </c>
      <c r="E14" s="43" t="s">
        <v>140</v>
      </c>
      <c r="F14" s="44">
        <v>201808</v>
      </c>
      <c r="G14" s="43" t="s">
        <v>110</v>
      </c>
      <c r="H14" s="43" t="s">
        <v>133</v>
      </c>
    </row>
    <row r="15" spans="1:8" outlineLevel="1" x14ac:dyDescent="0.25">
      <c r="A15" t="s">
        <v>109</v>
      </c>
      <c r="B15" s="41">
        <v>43070</v>
      </c>
      <c r="C15" s="41">
        <v>43100</v>
      </c>
      <c r="D15" s="42">
        <v>201809</v>
      </c>
      <c r="E15" s="43" t="s">
        <v>141</v>
      </c>
      <c r="F15" s="44">
        <v>201809</v>
      </c>
      <c r="G15" s="43" t="s">
        <v>110</v>
      </c>
      <c r="H15" s="43" t="s">
        <v>133</v>
      </c>
    </row>
    <row r="16" spans="1:8" outlineLevel="1" x14ac:dyDescent="0.25">
      <c r="A16" t="s">
        <v>109</v>
      </c>
      <c r="B16" s="41">
        <v>43101</v>
      </c>
      <c r="C16" s="41">
        <v>43131</v>
      </c>
      <c r="D16" s="42">
        <v>201810</v>
      </c>
      <c r="E16" s="43" t="s">
        <v>142</v>
      </c>
      <c r="F16" s="44">
        <v>201810</v>
      </c>
      <c r="G16" s="43" t="s">
        <v>110</v>
      </c>
      <c r="H16" s="43" t="s">
        <v>133</v>
      </c>
    </row>
    <row r="17" spans="1:8" outlineLevel="1" x14ac:dyDescent="0.25">
      <c r="A17" t="s">
        <v>109</v>
      </c>
      <c r="B17" s="41">
        <v>43132</v>
      </c>
      <c r="C17" s="41">
        <v>43159</v>
      </c>
      <c r="D17" s="42">
        <v>201811</v>
      </c>
      <c r="E17" s="43" t="s">
        <v>143</v>
      </c>
      <c r="F17" s="44">
        <v>201811</v>
      </c>
      <c r="G17" s="43" t="s">
        <v>110</v>
      </c>
      <c r="H17" s="43" t="s">
        <v>133</v>
      </c>
    </row>
    <row r="18" spans="1:8" outlineLevel="1" x14ac:dyDescent="0.25">
      <c r="A18" t="s">
        <v>109</v>
      </c>
      <c r="B18" s="41">
        <v>43160</v>
      </c>
      <c r="C18" s="41">
        <v>43190</v>
      </c>
      <c r="D18" s="42">
        <v>201812</v>
      </c>
      <c r="E18" s="43" t="s">
        <v>144</v>
      </c>
      <c r="F18" s="44">
        <v>201812</v>
      </c>
      <c r="G18" s="43" t="s">
        <v>110</v>
      </c>
      <c r="H18" s="43" t="s">
        <v>133</v>
      </c>
    </row>
    <row r="19" spans="1:8" outlineLevel="1" x14ac:dyDescent="0.25">
      <c r="A19" t="s">
        <v>109</v>
      </c>
      <c r="B19" s="41">
        <v>43190</v>
      </c>
      <c r="C19" s="41">
        <v>43190</v>
      </c>
      <c r="D19" s="42">
        <v>201813</v>
      </c>
      <c r="E19" s="43" t="s">
        <v>145</v>
      </c>
      <c r="F19" s="44">
        <v>201813</v>
      </c>
      <c r="G19" s="43" t="s">
        <v>110</v>
      </c>
      <c r="H19" s="43" t="s">
        <v>131</v>
      </c>
    </row>
    <row r="20" spans="1:8" outlineLevel="1" x14ac:dyDescent="0.25">
      <c r="A20" t="s">
        <v>109</v>
      </c>
      <c r="B20" s="41">
        <v>43191</v>
      </c>
      <c r="C20" s="41">
        <v>43191</v>
      </c>
      <c r="D20" s="42">
        <v>201900</v>
      </c>
      <c r="E20" s="43" t="s">
        <v>146</v>
      </c>
      <c r="F20" s="44">
        <v>201900</v>
      </c>
      <c r="G20" s="43" t="s">
        <v>110</v>
      </c>
      <c r="H20" s="43" t="s">
        <v>131</v>
      </c>
    </row>
    <row r="21" spans="1:8" outlineLevel="1" x14ac:dyDescent="0.25">
      <c r="A21" t="s">
        <v>109</v>
      </c>
      <c r="B21" s="41">
        <v>43191</v>
      </c>
      <c r="C21" s="41">
        <v>43220</v>
      </c>
      <c r="D21" s="42">
        <v>201901</v>
      </c>
      <c r="E21" s="43" t="s">
        <v>147</v>
      </c>
      <c r="F21" s="44">
        <v>201901</v>
      </c>
      <c r="G21" s="43" t="s">
        <v>110</v>
      </c>
      <c r="H21" s="43" t="s">
        <v>133</v>
      </c>
    </row>
    <row r="22" spans="1:8" outlineLevel="1" x14ac:dyDescent="0.25">
      <c r="A22" t="s">
        <v>109</v>
      </c>
      <c r="B22" s="41">
        <v>43221</v>
      </c>
      <c r="C22" s="41">
        <v>43251</v>
      </c>
      <c r="D22" s="42">
        <v>201902</v>
      </c>
      <c r="E22" s="43" t="s">
        <v>148</v>
      </c>
      <c r="F22" s="44">
        <v>201902</v>
      </c>
      <c r="G22" s="43" t="s">
        <v>110</v>
      </c>
      <c r="H22" s="43" t="s">
        <v>133</v>
      </c>
    </row>
    <row r="23" spans="1:8" outlineLevel="1" x14ac:dyDescent="0.25">
      <c r="A23" t="s">
        <v>109</v>
      </c>
      <c r="B23" s="41">
        <v>43252</v>
      </c>
      <c r="C23" s="41">
        <v>43281</v>
      </c>
      <c r="D23" s="42">
        <v>201903</v>
      </c>
      <c r="E23" s="43" t="s">
        <v>149</v>
      </c>
      <c r="F23" s="44">
        <v>201903</v>
      </c>
      <c r="G23" s="43" t="s">
        <v>110</v>
      </c>
      <c r="H23" s="43" t="s">
        <v>133</v>
      </c>
    </row>
    <row r="24" spans="1:8" outlineLevel="1" x14ac:dyDescent="0.25">
      <c r="A24" t="s">
        <v>109</v>
      </c>
      <c r="B24" s="41">
        <v>43282</v>
      </c>
      <c r="C24" s="41">
        <v>43312</v>
      </c>
      <c r="D24" s="42">
        <v>201904</v>
      </c>
      <c r="E24" s="43" t="s">
        <v>150</v>
      </c>
      <c r="F24" s="44">
        <v>201904</v>
      </c>
      <c r="G24" s="43" t="s">
        <v>110</v>
      </c>
      <c r="H24" s="43" t="s">
        <v>133</v>
      </c>
    </row>
    <row r="25" spans="1:8" outlineLevel="1" x14ac:dyDescent="0.25">
      <c r="A25" t="s">
        <v>109</v>
      </c>
      <c r="B25" s="41">
        <v>43313</v>
      </c>
      <c r="C25" s="41">
        <v>43343</v>
      </c>
      <c r="D25" s="42">
        <v>201905</v>
      </c>
      <c r="E25" s="43" t="s">
        <v>151</v>
      </c>
      <c r="F25" s="44">
        <v>201905</v>
      </c>
      <c r="G25" s="43" t="s">
        <v>110</v>
      </c>
      <c r="H25" s="43" t="s">
        <v>133</v>
      </c>
    </row>
    <row r="26" spans="1:8" outlineLevel="1" x14ac:dyDescent="0.25">
      <c r="A26" t="s">
        <v>109</v>
      </c>
      <c r="B26" s="41">
        <v>43344</v>
      </c>
      <c r="C26" s="41">
        <v>43373</v>
      </c>
      <c r="D26" s="42">
        <v>201906</v>
      </c>
      <c r="E26" s="43" t="s">
        <v>152</v>
      </c>
      <c r="F26" s="44">
        <v>201906</v>
      </c>
      <c r="G26" s="43" t="s">
        <v>110</v>
      </c>
      <c r="H26" s="43" t="s">
        <v>133</v>
      </c>
    </row>
    <row r="27" spans="1:8" outlineLevel="1" x14ac:dyDescent="0.25">
      <c r="A27" t="s">
        <v>109</v>
      </c>
      <c r="B27" s="41">
        <v>43374</v>
      </c>
      <c r="C27" s="41">
        <v>43404</v>
      </c>
      <c r="D27" s="42">
        <v>201907</v>
      </c>
      <c r="E27" s="43" t="s">
        <v>153</v>
      </c>
      <c r="F27" s="44">
        <v>201907</v>
      </c>
      <c r="G27" s="43" t="s">
        <v>110</v>
      </c>
      <c r="H27" s="43" t="s">
        <v>133</v>
      </c>
    </row>
    <row r="28" spans="1:8" outlineLevel="1" x14ac:dyDescent="0.25">
      <c r="A28" t="s">
        <v>109</v>
      </c>
      <c r="B28" s="41">
        <v>43405</v>
      </c>
      <c r="C28" s="41">
        <v>43434</v>
      </c>
      <c r="D28" s="42">
        <v>201908</v>
      </c>
      <c r="E28" s="43" t="s">
        <v>154</v>
      </c>
      <c r="F28" s="44">
        <v>201908</v>
      </c>
      <c r="G28" s="43" t="s">
        <v>110</v>
      </c>
      <c r="H28" s="43" t="s">
        <v>133</v>
      </c>
    </row>
    <row r="29" spans="1:8" outlineLevel="1" x14ac:dyDescent="0.25">
      <c r="A29" t="s">
        <v>109</v>
      </c>
      <c r="B29" s="41">
        <v>43435</v>
      </c>
      <c r="C29" s="41">
        <v>43465</v>
      </c>
      <c r="D29" s="42">
        <v>201909</v>
      </c>
      <c r="E29" s="43" t="s">
        <v>155</v>
      </c>
      <c r="F29" s="44">
        <v>201909</v>
      </c>
      <c r="G29" s="43" t="s">
        <v>110</v>
      </c>
      <c r="H29" s="43" t="s">
        <v>133</v>
      </c>
    </row>
    <row r="30" spans="1:8" outlineLevel="1" x14ac:dyDescent="0.25">
      <c r="A30" t="s">
        <v>109</v>
      </c>
      <c r="B30" s="41">
        <v>43466</v>
      </c>
      <c r="C30" s="41">
        <v>43496</v>
      </c>
      <c r="D30" s="42">
        <v>201910</v>
      </c>
      <c r="E30" s="43" t="s">
        <v>156</v>
      </c>
      <c r="F30" s="44">
        <v>201910</v>
      </c>
      <c r="G30" s="43" t="s">
        <v>110</v>
      </c>
      <c r="H30" s="43" t="s">
        <v>133</v>
      </c>
    </row>
    <row r="31" spans="1:8" outlineLevel="1" x14ac:dyDescent="0.25">
      <c r="A31" t="s">
        <v>109</v>
      </c>
      <c r="B31" s="41">
        <v>43497</v>
      </c>
      <c r="C31" s="41">
        <v>43524</v>
      </c>
      <c r="D31" s="42">
        <v>201911</v>
      </c>
      <c r="E31" s="43" t="s">
        <v>157</v>
      </c>
      <c r="F31" s="44">
        <v>201911</v>
      </c>
      <c r="G31" s="43" t="s">
        <v>110</v>
      </c>
      <c r="H31" s="43" t="s">
        <v>133</v>
      </c>
    </row>
    <row r="32" spans="1:8" outlineLevel="1" x14ac:dyDescent="0.25">
      <c r="A32" t="s">
        <v>109</v>
      </c>
      <c r="B32" s="41">
        <v>43525</v>
      </c>
      <c r="C32" s="41">
        <v>43555</v>
      </c>
      <c r="D32" s="42">
        <v>201912</v>
      </c>
      <c r="E32" s="43" t="s">
        <v>158</v>
      </c>
      <c r="F32" s="44">
        <v>201912</v>
      </c>
      <c r="G32" s="43" t="s">
        <v>110</v>
      </c>
      <c r="H32" s="43" t="s">
        <v>133</v>
      </c>
    </row>
    <row r="33" spans="1:8" outlineLevel="1" x14ac:dyDescent="0.25">
      <c r="A33" t="s">
        <v>109</v>
      </c>
      <c r="B33" s="41">
        <v>43555</v>
      </c>
      <c r="C33" s="41">
        <v>43555</v>
      </c>
      <c r="D33" s="42">
        <v>201913</v>
      </c>
      <c r="E33" s="43" t="s">
        <v>159</v>
      </c>
      <c r="F33" s="44">
        <v>201913</v>
      </c>
      <c r="G33" s="43" t="s">
        <v>110</v>
      </c>
      <c r="H33" s="43" t="s">
        <v>133</v>
      </c>
    </row>
    <row r="34" spans="1:8" outlineLevel="1" x14ac:dyDescent="0.25">
      <c r="A34" t="s">
        <v>109</v>
      </c>
      <c r="B34" s="41">
        <v>43556</v>
      </c>
      <c r="C34" s="41">
        <v>43556</v>
      </c>
      <c r="D34" s="42">
        <v>202000</v>
      </c>
      <c r="E34" s="43" t="s">
        <v>160</v>
      </c>
      <c r="F34" s="44">
        <v>202000</v>
      </c>
      <c r="G34" s="43" t="s">
        <v>110</v>
      </c>
      <c r="H34" s="43" t="s">
        <v>133</v>
      </c>
    </row>
    <row r="35" spans="1:8" outlineLevel="1" x14ac:dyDescent="0.25">
      <c r="A35" t="s">
        <v>109</v>
      </c>
      <c r="B35" s="41">
        <v>43556</v>
      </c>
      <c r="C35" s="41">
        <v>43585</v>
      </c>
      <c r="D35" s="42">
        <v>202001</v>
      </c>
      <c r="E35" s="43" t="s">
        <v>161</v>
      </c>
      <c r="F35" s="44">
        <v>202001</v>
      </c>
      <c r="G35" s="43" t="s">
        <v>110</v>
      </c>
      <c r="H35" s="43" t="s">
        <v>133</v>
      </c>
    </row>
    <row r="36" spans="1:8" outlineLevel="1" x14ac:dyDescent="0.25">
      <c r="A36" t="s">
        <v>109</v>
      </c>
      <c r="B36" s="41">
        <v>43586</v>
      </c>
      <c r="C36" s="41">
        <v>43616</v>
      </c>
      <c r="D36" s="42">
        <v>202002</v>
      </c>
      <c r="E36" s="43" t="s">
        <v>162</v>
      </c>
      <c r="F36" s="44">
        <v>202002</v>
      </c>
      <c r="G36" s="43" t="s">
        <v>110</v>
      </c>
      <c r="H36" s="43" t="s">
        <v>133</v>
      </c>
    </row>
    <row r="37" spans="1:8" outlineLevel="1" x14ac:dyDescent="0.25">
      <c r="A37" t="s">
        <v>109</v>
      </c>
      <c r="B37" s="41">
        <v>43617</v>
      </c>
      <c r="C37" s="41">
        <v>43646</v>
      </c>
      <c r="D37" s="42">
        <v>202003</v>
      </c>
      <c r="E37" s="43" t="s">
        <v>163</v>
      </c>
      <c r="F37" s="44">
        <v>202003</v>
      </c>
      <c r="G37" s="43" t="s">
        <v>110</v>
      </c>
      <c r="H37" s="43" t="s">
        <v>133</v>
      </c>
    </row>
    <row r="38" spans="1:8" outlineLevel="1" x14ac:dyDescent="0.25">
      <c r="A38" t="s">
        <v>109</v>
      </c>
      <c r="B38" s="41">
        <v>43647</v>
      </c>
      <c r="C38" s="41">
        <v>43677</v>
      </c>
      <c r="D38" s="42">
        <v>202004</v>
      </c>
      <c r="E38" s="43" t="s">
        <v>164</v>
      </c>
      <c r="F38" s="44">
        <v>202004</v>
      </c>
      <c r="G38" s="43" t="s">
        <v>110</v>
      </c>
      <c r="H38" s="43" t="s">
        <v>133</v>
      </c>
    </row>
    <row r="39" spans="1:8" outlineLevel="1" x14ac:dyDescent="0.25">
      <c r="A39" t="s">
        <v>109</v>
      </c>
      <c r="B39" s="41">
        <v>43678</v>
      </c>
      <c r="C39" s="41">
        <v>43708</v>
      </c>
      <c r="D39" s="42">
        <v>202005</v>
      </c>
      <c r="E39" s="43" t="s">
        <v>165</v>
      </c>
      <c r="F39" s="44">
        <v>202005</v>
      </c>
      <c r="G39" s="43" t="s">
        <v>110</v>
      </c>
      <c r="H39" s="43" t="s">
        <v>133</v>
      </c>
    </row>
    <row r="40" spans="1:8" outlineLevel="1" x14ac:dyDescent="0.25">
      <c r="A40" t="s">
        <v>109</v>
      </c>
      <c r="B40" s="41">
        <v>43709</v>
      </c>
      <c r="C40" s="41">
        <v>43738</v>
      </c>
      <c r="D40" s="42">
        <v>202006</v>
      </c>
      <c r="E40" s="43" t="s">
        <v>166</v>
      </c>
      <c r="F40" s="44">
        <v>202006</v>
      </c>
      <c r="G40" s="43" t="s">
        <v>110</v>
      </c>
      <c r="H40" s="43" t="s">
        <v>133</v>
      </c>
    </row>
    <row r="41" spans="1:8" outlineLevel="1" x14ac:dyDescent="0.25">
      <c r="A41" t="s">
        <v>109</v>
      </c>
      <c r="B41" s="41">
        <v>43739</v>
      </c>
      <c r="C41" s="41">
        <v>43769</v>
      </c>
      <c r="D41" s="42">
        <v>202007</v>
      </c>
      <c r="E41" s="43" t="s">
        <v>167</v>
      </c>
      <c r="F41" s="44">
        <v>202007</v>
      </c>
      <c r="G41" s="43" t="s">
        <v>110</v>
      </c>
      <c r="H41" s="43" t="s">
        <v>133</v>
      </c>
    </row>
    <row r="42" spans="1:8" outlineLevel="1" x14ac:dyDescent="0.25">
      <c r="A42" t="s">
        <v>109</v>
      </c>
      <c r="B42" s="41">
        <v>43770</v>
      </c>
      <c r="C42" s="41">
        <v>43799</v>
      </c>
      <c r="D42" s="42">
        <v>202008</v>
      </c>
      <c r="E42" s="43" t="s">
        <v>168</v>
      </c>
      <c r="F42" s="44">
        <v>202008</v>
      </c>
      <c r="G42" s="43" t="s">
        <v>110</v>
      </c>
      <c r="H42" s="43" t="s">
        <v>133</v>
      </c>
    </row>
    <row r="43" spans="1:8" outlineLevel="1" x14ac:dyDescent="0.25">
      <c r="A43" t="s">
        <v>109</v>
      </c>
      <c r="B43" s="41">
        <v>43800</v>
      </c>
      <c r="C43" s="41">
        <v>43830</v>
      </c>
      <c r="D43" s="42">
        <v>202009</v>
      </c>
      <c r="E43" s="43" t="s">
        <v>169</v>
      </c>
      <c r="F43" s="44">
        <v>202009</v>
      </c>
      <c r="G43" s="43" t="s">
        <v>110</v>
      </c>
      <c r="H43" s="43" t="s">
        <v>133</v>
      </c>
    </row>
    <row r="44" spans="1:8" outlineLevel="1" x14ac:dyDescent="0.25">
      <c r="A44" t="s">
        <v>109</v>
      </c>
      <c r="B44" s="41">
        <v>43831</v>
      </c>
      <c r="C44" s="41">
        <v>43861</v>
      </c>
      <c r="D44" s="42">
        <v>202010</v>
      </c>
      <c r="E44" s="43" t="s">
        <v>170</v>
      </c>
      <c r="F44" s="44">
        <v>202010</v>
      </c>
      <c r="G44" s="43" t="s">
        <v>110</v>
      </c>
      <c r="H44" s="43" t="s">
        <v>133</v>
      </c>
    </row>
    <row r="45" spans="1:8" outlineLevel="1" x14ac:dyDescent="0.25">
      <c r="A45" t="s">
        <v>109</v>
      </c>
      <c r="B45" s="41">
        <v>43862</v>
      </c>
      <c r="C45" s="41">
        <v>43890</v>
      </c>
      <c r="D45" s="42">
        <v>202011</v>
      </c>
      <c r="E45" s="43" t="s">
        <v>171</v>
      </c>
      <c r="F45" s="44">
        <v>202011</v>
      </c>
      <c r="G45" s="43" t="s">
        <v>110</v>
      </c>
      <c r="H45" s="43" t="s">
        <v>133</v>
      </c>
    </row>
    <row r="46" spans="1:8" outlineLevel="1" x14ac:dyDescent="0.25">
      <c r="A46" t="s">
        <v>109</v>
      </c>
      <c r="B46" s="41">
        <v>43891</v>
      </c>
      <c r="C46" s="41">
        <v>43921</v>
      </c>
      <c r="D46" s="42">
        <v>202012</v>
      </c>
      <c r="E46" s="43" t="s">
        <v>172</v>
      </c>
      <c r="F46" s="44">
        <v>202012</v>
      </c>
      <c r="G46" s="43" t="s">
        <v>110</v>
      </c>
      <c r="H46" s="43" t="s">
        <v>131</v>
      </c>
    </row>
    <row r="47" spans="1:8" outlineLevel="1" x14ac:dyDescent="0.25">
      <c r="A47" t="s">
        <v>109</v>
      </c>
      <c r="B47" s="41">
        <v>43921</v>
      </c>
      <c r="C47" s="41">
        <v>43921</v>
      </c>
      <c r="D47" s="42">
        <v>202013</v>
      </c>
      <c r="E47" s="43" t="s">
        <v>173</v>
      </c>
      <c r="F47" s="44">
        <v>202013</v>
      </c>
      <c r="G47" s="43" t="s">
        <v>110</v>
      </c>
      <c r="H47" s="43" t="s">
        <v>133</v>
      </c>
    </row>
    <row r="48" spans="1:8" outlineLevel="1" x14ac:dyDescent="0.25">
      <c r="A48" t="s">
        <v>109</v>
      </c>
      <c r="B48" s="41">
        <v>43922</v>
      </c>
      <c r="C48" s="41">
        <v>43922</v>
      </c>
      <c r="D48" s="42">
        <v>202100</v>
      </c>
      <c r="E48" s="43" t="s">
        <v>174</v>
      </c>
      <c r="F48" s="44">
        <v>202100</v>
      </c>
      <c r="G48" s="43" t="s">
        <v>110</v>
      </c>
      <c r="H48" s="43" t="s">
        <v>133</v>
      </c>
    </row>
    <row r="49" spans="1:8" outlineLevel="1" x14ac:dyDescent="0.25">
      <c r="A49" t="s">
        <v>109</v>
      </c>
      <c r="B49" s="41">
        <v>43922</v>
      </c>
      <c r="C49" s="41">
        <v>43951</v>
      </c>
      <c r="D49" s="42">
        <v>202101</v>
      </c>
      <c r="E49" s="43" t="s">
        <v>175</v>
      </c>
      <c r="F49" s="44">
        <v>202101</v>
      </c>
      <c r="G49" s="43" t="s">
        <v>110</v>
      </c>
      <c r="H49" s="43" t="s">
        <v>133</v>
      </c>
    </row>
    <row r="50" spans="1:8" outlineLevel="1" x14ac:dyDescent="0.25">
      <c r="A50" t="s">
        <v>109</v>
      </c>
      <c r="B50" s="41">
        <v>43952</v>
      </c>
      <c r="C50" s="41">
        <v>43982</v>
      </c>
      <c r="D50" s="42">
        <v>202102</v>
      </c>
      <c r="E50" s="43" t="s">
        <v>176</v>
      </c>
      <c r="F50" s="44">
        <v>202102</v>
      </c>
      <c r="G50" s="43" t="s">
        <v>110</v>
      </c>
      <c r="H50" s="43" t="s">
        <v>133</v>
      </c>
    </row>
    <row r="51" spans="1:8" outlineLevel="1" x14ac:dyDescent="0.25">
      <c r="A51" t="s">
        <v>109</v>
      </c>
      <c r="B51" s="41">
        <v>43983</v>
      </c>
      <c r="C51" s="41">
        <v>44012</v>
      </c>
      <c r="D51" s="42">
        <v>202103</v>
      </c>
      <c r="E51" s="43" t="s">
        <v>177</v>
      </c>
      <c r="F51" s="44">
        <v>202103</v>
      </c>
      <c r="G51" s="43" t="s">
        <v>110</v>
      </c>
      <c r="H51" s="43" t="s">
        <v>133</v>
      </c>
    </row>
    <row r="52" spans="1:8" outlineLevel="1" x14ac:dyDescent="0.25">
      <c r="A52" t="s">
        <v>109</v>
      </c>
      <c r="B52" s="41">
        <v>44013</v>
      </c>
      <c r="C52" s="41">
        <v>44043</v>
      </c>
      <c r="D52" s="42">
        <v>202104</v>
      </c>
      <c r="E52" s="43" t="s">
        <v>178</v>
      </c>
      <c r="F52" s="44">
        <v>202104</v>
      </c>
      <c r="G52" s="43" t="s">
        <v>110</v>
      </c>
      <c r="H52" s="43" t="s">
        <v>131</v>
      </c>
    </row>
    <row r="53" spans="1:8" outlineLevel="1" x14ac:dyDescent="0.25">
      <c r="A53" t="s">
        <v>109</v>
      </c>
      <c r="B53" s="41">
        <v>44044</v>
      </c>
      <c r="C53" s="41">
        <v>44074</v>
      </c>
      <c r="D53" s="42">
        <v>202105</v>
      </c>
      <c r="E53" s="43" t="s">
        <v>179</v>
      </c>
      <c r="F53" s="44">
        <v>202105</v>
      </c>
      <c r="G53" s="43" t="s">
        <v>110</v>
      </c>
      <c r="H53" s="43" t="s">
        <v>131</v>
      </c>
    </row>
    <row r="54" spans="1:8" outlineLevel="1" x14ac:dyDescent="0.25">
      <c r="A54" t="s">
        <v>109</v>
      </c>
      <c r="B54" s="41">
        <v>44075</v>
      </c>
      <c r="C54" s="41">
        <v>44104</v>
      </c>
      <c r="D54" s="42">
        <v>202106</v>
      </c>
      <c r="E54" s="43" t="s">
        <v>180</v>
      </c>
      <c r="F54" s="44">
        <v>202106</v>
      </c>
      <c r="G54" s="43" t="s">
        <v>110</v>
      </c>
      <c r="H54" s="43" t="s">
        <v>131</v>
      </c>
    </row>
    <row r="55" spans="1:8" outlineLevel="1" x14ac:dyDescent="0.25">
      <c r="A55" t="s">
        <v>109</v>
      </c>
      <c r="B55" s="41">
        <v>44105</v>
      </c>
      <c r="C55" s="41">
        <v>44135</v>
      </c>
      <c r="D55" s="42">
        <v>202107</v>
      </c>
      <c r="E55" s="43" t="s">
        <v>181</v>
      </c>
      <c r="F55" s="44">
        <v>202107</v>
      </c>
      <c r="G55" s="43" t="s">
        <v>110</v>
      </c>
      <c r="H55" s="43" t="s">
        <v>131</v>
      </c>
    </row>
    <row r="56" spans="1:8" outlineLevel="1" x14ac:dyDescent="0.25">
      <c r="A56" t="s">
        <v>109</v>
      </c>
      <c r="B56" s="41">
        <v>44136</v>
      </c>
      <c r="C56" s="41">
        <v>44165</v>
      </c>
      <c r="D56" s="42">
        <v>202108</v>
      </c>
      <c r="E56" s="43" t="s">
        <v>182</v>
      </c>
      <c r="F56" s="44">
        <v>202108</v>
      </c>
      <c r="G56" s="43" t="s">
        <v>110</v>
      </c>
      <c r="H56" s="43" t="s">
        <v>131</v>
      </c>
    </row>
    <row r="57" spans="1:8" outlineLevel="1" x14ac:dyDescent="0.25">
      <c r="A57" t="s">
        <v>109</v>
      </c>
      <c r="B57" s="41">
        <v>44166</v>
      </c>
      <c r="C57" s="41">
        <v>44196</v>
      </c>
      <c r="D57" s="42">
        <v>202109</v>
      </c>
      <c r="E57" s="43" t="s">
        <v>183</v>
      </c>
      <c r="F57" s="44">
        <v>202109</v>
      </c>
      <c r="G57" s="43" t="s">
        <v>110</v>
      </c>
      <c r="H57" s="43" t="s">
        <v>131</v>
      </c>
    </row>
    <row r="58" spans="1:8" outlineLevel="1" x14ac:dyDescent="0.25">
      <c r="A58" t="s">
        <v>109</v>
      </c>
      <c r="B58" s="41">
        <v>44197</v>
      </c>
      <c r="C58" s="41">
        <v>44227</v>
      </c>
      <c r="D58" s="42">
        <v>202110</v>
      </c>
      <c r="E58" s="43" t="s">
        <v>184</v>
      </c>
      <c r="F58" s="44">
        <v>202110</v>
      </c>
      <c r="G58" s="43" t="s">
        <v>110</v>
      </c>
      <c r="H58" s="43" t="s">
        <v>131</v>
      </c>
    </row>
    <row r="59" spans="1:8" outlineLevel="1" x14ac:dyDescent="0.25">
      <c r="A59" t="s">
        <v>109</v>
      </c>
      <c r="B59" s="41">
        <v>44228</v>
      </c>
      <c r="C59" s="41">
        <v>44255</v>
      </c>
      <c r="D59" s="42">
        <v>202111</v>
      </c>
      <c r="E59" s="43" t="s">
        <v>185</v>
      </c>
      <c r="F59" s="44">
        <v>202111</v>
      </c>
      <c r="G59" s="43" t="s">
        <v>110</v>
      </c>
      <c r="H59" s="43" t="s">
        <v>131</v>
      </c>
    </row>
    <row r="60" spans="1:8" outlineLevel="1" x14ac:dyDescent="0.25">
      <c r="A60" t="s">
        <v>109</v>
      </c>
      <c r="B60" s="41">
        <v>44256</v>
      </c>
      <c r="C60" s="41">
        <v>44286</v>
      </c>
      <c r="D60" s="42">
        <v>202112</v>
      </c>
      <c r="E60" s="43" t="s">
        <v>186</v>
      </c>
      <c r="F60" s="44">
        <v>202112</v>
      </c>
      <c r="G60" s="43" t="s">
        <v>110</v>
      </c>
      <c r="H60" s="43" t="s">
        <v>131</v>
      </c>
    </row>
    <row r="61" spans="1:8" outlineLevel="1" x14ac:dyDescent="0.25">
      <c r="A61" t="s">
        <v>109</v>
      </c>
      <c r="B61" s="41">
        <v>44286</v>
      </c>
      <c r="C61" s="41">
        <v>44286</v>
      </c>
      <c r="D61" s="42">
        <v>202113</v>
      </c>
      <c r="E61" s="43" t="s">
        <v>187</v>
      </c>
      <c r="F61" s="44">
        <v>202113</v>
      </c>
      <c r="G61" s="43" t="s">
        <v>110</v>
      </c>
      <c r="H61" s="43" t="s">
        <v>131</v>
      </c>
    </row>
    <row r="62" spans="1:8" outlineLevel="1" x14ac:dyDescent="0.25">
      <c r="A62" t="s">
        <v>109</v>
      </c>
      <c r="B62" s="41">
        <v>44287</v>
      </c>
      <c r="C62" s="41">
        <v>44287</v>
      </c>
      <c r="D62" s="42">
        <v>202200</v>
      </c>
      <c r="E62" s="43" t="s">
        <v>188</v>
      </c>
      <c r="F62" s="44">
        <v>202200</v>
      </c>
      <c r="G62" s="43" t="s">
        <v>110</v>
      </c>
      <c r="H62" s="43" t="s">
        <v>131</v>
      </c>
    </row>
    <row r="63" spans="1:8" outlineLevel="1" x14ac:dyDescent="0.25">
      <c r="A63" t="s">
        <v>109</v>
      </c>
      <c r="B63" s="41">
        <v>44287</v>
      </c>
      <c r="C63" s="41">
        <v>44316</v>
      </c>
      <c r="D63" s="42">
        <v>202201</v>
      </c>
      <c r="E63" s="43" t="s">
        <v>189</v>
      </c>
      <c r="F63" s="44">
        <v>202201</v>
      </c>
      <c r="G63" s="43" t="s">
        <v>110</v>
      </c>
      <c r="H63" s="43" t="s">
        <v>131</v>
      </c>
    </row>
    <row r="64" spans="1:8" outlineLevel="1" x14ac:dyDescent="0.25">
      <c r="A64" t="s">
        <v>109</v>
      </c>
      <c r="B64" s="41">
        <v>44317</v>
      </c>
      <c r="C64" s="41">
        <v>44347</v>
      </c>
      <c r="D64" s="42">
        <v>202202</v>
      </c>
      <c r="E64" s="43" t="s">
        <v>190</v>
      </c>
      <c r="F64" s="44">
        <v>202202</v>
      </c>
      <c r="G64" s="43" t="s">
        <v>110</v>
      </c>
      <c r="H64" s="43" t="s">
        <v>131</v>
      </c>
    </row>
    <row r="65" spans="1:8" outlineLevel="1" x14ac:dyDescent="0.25">
      <c r="A65" t="s">
        <v>109</v>
      </c>
      <c r="B65" s="41">
        <v>44348</v>
      </c>
      <c r="C65" s="41">
        <v>44377</v>
      </c>
      <c r="D65" s="42">
        <v>202203</v>
      </c>
      <c r="E65" s="43" t="s">
        <v>191</v>
      </c>
      <c r="F65" s="44">
        <v>202203</v>
      </c>
      <c r="G65" s="43" t="s">
        <v>110</v>
      </c>
      <c r="H65" s="43" t="s">
        <v>131</v>
      </c>
    </row>
    <row r="66" spans="1:8" outlineLevel="1" x14ac:dyDescent="0.25">
      <c r="A66" t="s">
        <v>109</v>
      </c>
      <c r="B66" s="41">
        <v>44378</v>
      </c>
      <c r="C66" s="41">
        <v>44408</v>
      </c>
      <c r="D66" s="42">
        <v>202204</v>
      </c>
      <c r="E66" s="43" t="s">
        <v>192</v>
      </c>
      <c r="F66" s="44">
        <v>202204</v>
      </c>
      <c r="G66" s="43" t="s">
        <v>110</v>
      </c>
      <c r="H66" s="43" t="s">
        <v>131</v>
      </c>
    </row>
    <row r="67" spans="1:8" outlineLevel="1" x14ac:dyDescent="0.25">
      <c r="A67" t="s">
        <v>109</v>
      </c>
      <c r="B67" s="41">
        <v>44409</v>
      </c>
      <c r="C67" s="41">
        <v>44439</v>
      </c>
      <c r="D67" s="42">
        <v>202205</v>
      </c>
      <c r="E67" s="43" t="s">
        <v>193</v>
      </c>
      <c r="F67" s="44">
        <v>202205</v>
      </c>
      <c r="G67" s="43" t="s">
        <v>110</v>
      </c>
      <c r="H67" s="43" t="s">
        <v>131</v>
      </c>
    </row>
    <row r="68" spans="1:8" outlineLevel="1" x14ac:dyDescent="0.25">
      <c r="A68" t="s">
        <v>109</v>
      </c>
      <c r="B68" s="41">
        <v>44440</v>
      </c>
      <c r="C68" s="41">
        <v>44469</v>
      </c>
      <c r="D68" s="42">
        <v>202206</v>
      </c>
      <c r="E68" s="43" t="s">
        <v>194</v>
      </c>
      <c r="F68" s="44">
        <v>202206</v>
      </c>
      <c r="G68" s="43" t="s">
        <v>110</v>
      </c>
      <c r="H68" s="43" t="s">
        <v>131</v>
      </c>
    </row>
    <row r="69" spans="1:8" outlineLevel="1" x14ac:dyDescent="0.25">
      <c r="A69" t="s">
        <v>109</v>
      </c>
      <c r="B69" s="41">
        <v>44470</v>
      </c>
      <c r="C69" s="41">
        <v>44500</v>
      </c>
      <c r="D69" s="42">
        <v>202207</v>
      </c>
      <c r="E69" s="43" t="s">
        <v>195</v>
      </c>
      <c r="F69" s="44">
        <v>202207</v>
      </c>
      <c r="G69" s="43" t="s">
        <v>110</v>
      </c>
      <c r="H69" s="43" t="s">
        <v>133</v>
      </c>
    </row>
    <row r="70" spans="1:8" outlineLevel="1" x14ac:dyDescent="0.25">
      <c r="A70" t="s">
        <v>109</v>
      </c>
      <c r="B70" s="41">
        <v>44501</v>
      </c>
      <c r="C70" s="41">
        <v>44530</v>
      </c>
      <c r="D70" s="42">
        <v>202208</v>
      </c>
      <c r="E70" s="43" t="s">
        <v>196</v>
      </c>
      <c r="F70" s="44">
        <v>202208</v>
      </c>
      <c r="G70" s="43" t="s">
        <v>110</v>
      </c>
      <c r="H70" s="43" t="s">
        <v>133</v>
      </c>
    </row>
    <row r="71" spans="1:8" outlineLevel="1" x14ac:dyDescent="0.25">
      <c r="A71" t="s">
        <v>109</v>
      </c>
      <c r="B71" s="41">
        <v>44531</v>
      </c>
      <c r="C71" s="41">
        <v>44561</v>
      </c>
      <c r="D71" s="42">
        <v>202209</v>
      </c>
      <c r="E71" s="43" t="s">
        <v>197</v>
      </c>
      <c r="F71" s="44">
        <v>202209</v>
      </c>
      <c r="G71" s="43" t="s">
        <v>110</v>
      </c>
      <c r="H71" s="43" t="s">
        <v>133</v>
      </c>
    </row>
    <row r="72" spans="1:8" outlineLevel="1" x14ac:dyDescent="0.25">
      <c r="A72" t="s">
        <v>109</v>
      </c>
      <c r="B72" s="41">
        <v>44562</v>
      </c>
      <c r="C72" s="41">
        <v>44592</v>
      </c>
      <c r="D72" s="42">
        <v>202210</v>
      </c>
      <c r="E72" s="43" t="s">
        <v>198</v>
      </c>
      <c r="F72" s="44">
        <v>202210</v>
      </c>
      <c r="G72" s="43" t="s">
        <v>110</v>
      </c>
      <c r="H72" s="43" t="s">
        <v>133</v>
      </c>
    </row>
    <row r="73" spans="1:8" outlineLevel="1" x14ac:dyDescent="0.25">
      <c r="A73" t="s">
        <v>109</v>
      </c>
      <c r="B73" s="41">
        <v>44593</v>
      </c>
      <c r="C73" s="41">
        <v>44620</v>
      </c>
      <c r="D73" s="42">
        <v>202211</v>
      </c>
      <c r="E73" s="43" t="s">
        <v>199</v>
      </c>
      <c r="F73" s="44">
        <v>202211</v>
      </c>
      <c r="G73" s="43" t="s">
        <v>110</v>
      </c>
      <c r="H73" s="43" t="s">
        <v>133</v>
      </c>
    </row>
    <row r="74" spans="1:8" outlineLevel="1" x14ac:dyDescent="0.25">
      <c r="A74" t="s">
        <v>109</v>
      </c>
      <c r="B74" s="41">
        <v>44621</v>
      </c>
      <c r="C74" s="41">
        <v>44651</v>
      </c>
      <c r="D74" s="42">
        <v>202212</v>
      </c>
      <c r="E74" s="43" t="s">
        <v>200</v>
      </c>
      <c r="F74" s="44">
        <v>202212</v>
      </c>
      <c r="G74" s="43" t="s">
        <v>110</v>
      </c>
      <c r="H74" s="43" t="s">
        <v>133</v>
      </c>
    </row>
    <row r="75" spans="1:8" outlineLevel="1" x14ac:dyDescent="0.25">
      <c r="A75" t="s">
        <v>109</v>
      </c>
      <c r="B75" s="41">
        <v>44651</v>
      </c>
      <c r="C75" s="41">
        <v>44651</v>
      </c>
      <c r="D75" s="42">
        <v>202213</v>
      </c>
      <c r="E75" s="43" t="s">
        <v>201</v>
      </c>
      <c r="F75" s="44">
        <v>202213</v>
      </c>
      <c r="G75" s="43" t="s">
        <v>110</v>
      </c>
      <c r="H75" s="43" t="s">
        <v>133</v>
      </c>
    </row>
    <row r="76" spans="1:8" outlineLevel="1" x14ac:dyDescent="0.25">
      <c r="A76" t="s">
        <v>109</v>
      </c>
      <c r="B76" s="41">
        <v>44652</v>
      </c>
      <c r="C76" s="41">
        <v>44652</v>
      </c>
      <c r="D76" s="42">
        <v>202300</v>
      </c>
      <c r="E76" s="43" t="s">
        <v>202</v>
      </c>
      <c r="F76" s="44">
        <v>202300</v>
      </c>
      <c r="G76" s="43" t="s">
        <v>110</v>
      </c>
      <c r="H76" s="43" t="s">
        <v>133</v>
      </c>
    </row>
    <row r="77" spans="1:8" outlineLevel="1" x14ac:dyDescent="0.25">
      <c r="A77" t="s">
        <v>109</v>
      </c>
      <c r="B77" s="41">
        <v>44652</v>
      </c>
      <c r="C77" s="41">
        <v>44681</v>
      </c>
      <c r="D77" s="42">
        <v>202301</v>
      </c>
      <c r="E77" s="43" t="s">
        <v>203</v>
      </c>
      <c r="F77" s="44">
        <v>202301</v>
      </c>
      <c r="G77" s="43" t="s">
        <v>110</v>
      </c>
      <c r="H77" s="43" t="s">
        <v>133</v>
      </c>
    </row>
    <row r="78" spans="1:8" outlineLevel="1" x14ac:dyDescent="0.25">
      <c r="A78" t="s">
        <v>109</v>
      </c>
      <c r="B78" s="41">
        <v>44682</v>
      </c>
      <c r="C78" s="41">
        <v>44712</v>
      </c>
      <c r="D78" s="42">
        <v>202302</v>
      </c>
      <c r="E78" s="43" t="s">
        <v>204</v>
      </c>
      <c r="F78" s="44">
        <v>202302</v>
      </c>
      <c r="G78" s="43" t="s">
        <v>110</v>
      </c>
      <c r="H78" s="43" t="s">
        <v>133</v>
      </c>
    </row>
    <row r="79" spans="1:8" outlineLevel="1" x14ac:dyDescent="0.25">
      <c r="A79" t="s">
        <v>109</v>
      </c>
      <c r="B79" s="41">
        <v>44713</v>
      </c>
      <c r="C79" s="41">
        <v>44742</v>
      </c>
      <c r="D79" s="42">
        <v>202303</v>
      </c>
      <c r="E79" s="43" t="s">
        <v>205</v>
      </c>
      <c r="F79" s="44">
        <v>202303</v>
      </c>
      <c r="G79" s="43" t="s">
        <v>110</v>
      </c>
      <c r="H79" s="43" t="s">
        <v>133</v>
      </c>
    </row>
    <row r="80" spans="1:8" outlineLevel="1" x14ac:dyDescent="0.25">
      <c r="A80" t="s">
        <v>109</v>
      </c>
      <c r="B80" s="41">
        <v>44743</v>
      </c>
      <c r="C80" s="41">
        <v>44773</v>
      </c>
      <c r="D80" s="42">
        <v>202304</v>
      </c>
      <c r="E80" s="43" t="s">
        <v>206</v>
      </c>
      <c r="F80" s="44">
        <v>202304</v>
      </c>
      <c r="G80" s="43" t="s">
        <v>110</v>
      </c>
      <c r="H80" s="43" t="s">
        <v>133</v>
      </c>
    </row>
    <row r="81" spans="1:8" outlineLevel="1" x14ac:dyDescent="0.25">
      <c r="A81" t="s">
        <v>109</v>
      </c>
      <c r="B81" s="41">
        <v>44774</v>
      </c>
      <c r="C81" s="41">
        <v>44804</v>
      </c>
      <c r="D81" s="42">
        <v>202305</v>
      </c>
      <c r="E81" s="43" t="s">
        <v>207</v>
      </c>
      <c r="F81" s="44">
        <v>202305</v>
      </c>
      <c r="G81" s="43" t="s">
        <v>110</v>
      </c>
      <c r="H81" s="43" t="s">
        <v>133</v>
      </c>
    </row>
    <row r="82" spans="1:8" outlineLevel="1" x14ac:dyDescent="0.25">
      <c r="A82" t="s">
        <v>109</v>
      </c>
      <c r="B82" s="41">
        <v>44805</v>
      </c>
      <c r="C82" s="41">
        <v>44834</v>
      </c>
      <c r="D82" s="42">
        <v>202306</v>
      </c>
      <c r="E82" s="43" t="s">
        <v>208</v>
      </c>
      <c r="F82" s="44">
        <v>202306</v>
      </c>
      <c r="G82" s="43" t="s">
        <v>110</v>
      </c>
      <c r="H82" s="43" t="s">
        <v>133</v>
      </c>
    </row>
    <row r="83" spans="1:8" outlineLevel="1" x14ac:dyDescent="0.25">
      <c r="A83" t="s">
        <v>109</v>
      </c>
      <c r="B83" s="41">
        <v>44835</v>
      </c>
      <c r="C83" s="41">
        <v>44865</v>
      </c>
      <c r="D83" s="42">
        <v>202307</v>
      </c>
      <c r="E83" s="43" t="s">
        <v>209</v>
      </c>
      <c r="F83" s="44">
        <v>202307</v>
      </c>
      <c r="G83" s="43" t="s">
        <v>110</v>
      </c>
      <c r="H83" s="43" t="s">
        <v>133</v>
      </c>
    </row>
    <row r="84" spans="1:8" outlineLevel="1" x14ac:dyDescent="0.25">
      <c r="A84" t="s">
        <v>109</v>
      </c>
      <c r="B84" s="41">
        <v>44866</v>
      </c>
      <c r="C84" s="41">
        <v>44895</v>
      </c>
      <c r="D84" s="42">
        <v>202308</v>
      </c>
      <c r="E84" s="43" t="s">
        <v>210</v>
      </c>
      <c r="F84" s="44">
        <v>202308</v>
      </c>
      <c r="G84" s="43" t="s">
        <v>110</v>
      </c>
      <c r="H84" s="43" t="s">
        <v>133</v>
      </c>
    </row>
    <row r="85" spans="1:8" outlineLevel="1" x14ac:dyDescent="0.25">
      <c r="A85" t="s">
        <v>109</v>
      </c>
      <c r="B85" s="41">
        <v>44896</v>
      </c>
      <c r="C85" s="41">
        <v>44926</v>
      </c>
      <c r="D85" s="42">
        <v>202309</v>
      </c>
      <c r="E85" s="43" t="s">
        <v>211</v>
      </c>
      <c r="F85" s="44">
        <v>202309</v>
      </c>
      <c r="G85" s="43" t="s">
        <v>110</v>
      </c>
      <c r="H85" s="43" t="s">
        <v>133</v>
      </c>
    </row>
    <row r="86" spans="1:8" outlineLevel="1" x14ac:dyDescent="0.25">
      <c r="A86" t="s">
        <v>109</v>
      </c>
      <c r="B86" s="41">
        <v>44927</v>
      </c>
      <c r="C86" s="41">
        <v>44957</v>
      </c>
      <c r="D86" s="42">
        <v>202310</v>
      </c>
      <c r="E86" s="43" t="s">
        <v>212</v>
      </c>
      <c r="F86" s="44">
        <v>202310</v>
      </c>
      <c r="G86" s="43" t="s">
        <v>110</v>
      </c>
      <c r="H86" s="43" t="s">
        <v>133</v>
      </c>
    </row>
    <row r="87" spans="1:8" outlineLevel="1" x14ac:dyDescent="0.25">
      <c r="A87" t="s">
        <v>109</v>
      </c>
      <c r="B87" s="41">
        <v>44958</v>
      </c>
      <c r="C87" s="41">
        <v>44985</v>
      </c>
      <c r="D87" s="42">
        <v>202311</v>
      </c>
      <c r="E87" s="43" t="s">
        <v>213</v>
      </c>
      <c r="F87" s="44">
        <v>202311</v>
      </c>
      <c r="G87" s="43" t="s">
        <v>110</v>
      </c>
      <c r="H87" s="43" t="s">
        <v>133</v>
      </c>
    </row>
    <row r="88" spans="1:8" outlineLevel="1" x14ac:dyDescent="0.25">
      <c r="A88" t="s">
        <v>109</v>
      </c>
      <c r="B88" s="41">
        <v>44986</v>
      </c>
      <c r="C88" s="41">
        <v>45016</v>
      </c>
      <c r="D88" s="42">
        <v>202312</v>
      </c>
      <c r="E88" s="43" t="s">
        <v>214</v>
      </c>
      <c r="F88" s="44">
        <v>202312</v>
      </c>
      <c r="G88" s="43" t="s">
        <v>110</v>
      </c>
      <c r="H88" s="43" t="s">
        <v>133</v>
      </c>
    </row>
    <row r="89" spans="1:8" outlineLevel="1" x14ac:dyDescent="0.25">
      <c r="A89" t="s">
        <v>109</v>
      </c>
      <c r="B89" s="41">
        <v>45016</v>
      </c>
      <c r="C89" s="41">
        <v>45016</v>
      </c>
      <c r="D89" s="42">
        <v>202313</v>
      </c>
      <c r="E89" s="43" t="s">
        <v>215</v>
      </c>
      <c r="F89" s="44">
        <v>202313</v>
      </c>
      <c r="G89" s="43" t="s">
        <v>110</v>
      </c>
      <c r="H89" s="43" t="s">
        <v>133</v>
      </c>
    </row>
    <row r="90" spans="1:8" outlineLevel="1" x14ac:dyDescent="0.25">
      <c r="A90" t="s">
        <v>109</v>
      </c>
      <c r="B90" s="41">
        <v>42461</v>
      </c>
      <c r="C90" s="41">
        <v>42461</v>
      </c>
      <c r="D90" s="42">
        <v>201700</v>
      </c>
      <c r="E90" s="43" t="s">
        <v>216</v>
      </c>
      <c r="F90" s="44">
        <v>201700</v>
      </c>
      <c r="G90" s="43" t="s">
        <v>110</v>
      </c>
      <c r="H90" s="43" t="s">
        <v>133</v>
      </c>
    </row>
    <row r="91" spans="1:8" outlineLevel="1" x14ac:dyDescent="0.25">
      <c r="A91" t="s">
        <v>109</v>
      </c>
      <c r="B91" s="41">
        <v>42461</v>
      </c>
      <c r="C91" s="41">
        <v>42490</v>
      </c>
      <c r="D91" s="42">
        <v>201701</v>
      </c>
      <c r="E91" s="43" t="s">
        <v>217</v>
      </c>
      <c r="F91" s="44">
        <v>201701</v>
      </c>
      <c r="G91" s="43" t="s">
        <v>110</v>
      </c>
      <c r="H91" s="43" t="s">
        <v>133</v>
      </c>
    </row>
    <row r="92" spans="1:8" outlineLevel="1" x14ac:dyDescent="0.25">
      <c r="A92" t="s">
        <v>109</v>
      </c>
      <c r="B92" s="41">
        <v>42491</v>
      </c>
      <c r="C92" s="41">
        <v>42521</v>
      </c>
      <c r="D92" s="42">
        <v>201702</v>
      </c>
      <c r="E92" s="43" t="s">
        <v>218</v>
      </c>
      <c r="F92" s="44">
        <v>201702</v>
      </c>
      <c r="G92" s="43" t="s">
        <v>110</v>
      </c>
      <c r="H92" s="43" t="s">
        <v>133</v>
      </c>
    </row>
    <row r="93" spans="1:8" outlineLevel="1" x14ac:dyDescent="0.25">
      <c r="A93" t="s">
        <v>109</v>
      </c>
      <c r="B93" s="41">
        <v>42522</v>
      </c>
      <c r="C93" s="41">
        <v>42551</v>
      </c>
      <c r="D93" s="42">
        <v>201703</v>
      </c>
      <c r="E93" s="43" t="s">
        <v>219</v>
      </c>
      <c r="F93" s="44">
        <v>201703</v>
      </c>
      <c r="G93" s="43" t="s">
        <v>110</v>
      </c>
      <c r="H93" s="43" t="s">
        <v>133</v>
      </c>
    </row>
    <row r="94" spans="1:8" outlineLevel="1" x14ac:dyDescent="0.25">
      <c r="A94" t="s">
        <v>109</v>
      </c>
      <c r="B94" s="41">
        <v>42552</v>
      </c>
      <c r="C94" s="41">
        <v>42582</v>
      </c>
      <c r="D94" s="42">
        <v>201704</v>
      </c>
      <c r="E94" s="43" t="s">
        <v>220</v>
      </c>
      <c r="F94" s="44">
        <v>201704</v>
      </c>
      <c r="G94" s="43" t="s">
        <v>110</v>
      </c>
      <c r="H94" s="43" t="s">
        <v>133</v>
      </c>
    </row>
    <row r="95" spans="1:8" outlineLevel="1" x14ac:dyDescent="0.25">
      <c r="A95" t="s">
        <v>109</v>
      </c>
      <c r="B95" s="41">
        <v>42583</v>
      </c>
      <c r="C95" s="41">
        <v>42613</v>
      </c>
      <c r="D95" s="42">
        <v>201705</v>
      </c>
      <c r="E95" s="43" t="s">
        <v>221</v>
      </c>
      <c r="F95" s="44">
        <v>201705</v>
      </c>
      <c r="G95" s="43" t="s">
        <v>110</v>
      </c>
      <c r="H95" s="43" t="s">
        <v>133</v>
      </c>
    </row>
    <row r="96" spans="1:8" outlineLevel="1" x14ac:dyDescent="0.25">
      <c r="A96" t="s">
        <v>109</v>
      </c>
      <c r="B96" s="41">
        <v>42614</v>
      </c>
      <c r="C96" s="41">
        <v>42643</v>
      </c>
      <c r="D96" s="42">
        <v>201706</v>
      </c>
      <c r="E96" s="43" t="s">
        <v>222</v>
      </c>
      <c r="F96" s="44">
        <v>201706</v>
      </c>
      <c r="G96" s="43" t="s">
        <v>110</v>
      </c>
      <c r="H96" s="43" t="s">
        <v>133</v>
      </c>
    </row>
    <row r="97" spans="1:8" outlineLevel="1" x14ac:dyDescent="0.25">
      <c r="A97" t="s">
        <v>109</v>
      </c>
      <c r="B97" s="41">
        <v>42644</v>
      </c>
      <c r="C97" s="41">
        <v>42674</v>
      </c>
      <c r="D97" s="42">
        <v>201707</v>
      </c>
      <c r="E97" s="43" t="s">
        <v>223</v>
      </c>
      <c r="F97" s="44">
        <v>201707</v>
      </c>
      <c r="G97" s="43" t="s">
        <v>110</v>
      </c>
      <c r="H97" s="43" t="s">
        <v>133</v>
      </c>
    </row>
    <row r="98" spans="1:8" outlineLevel="1" x14ac:dyDescent="0.25">
      <c r="A98" t="s">
        <v>109</v>
      </c>
      <c r="B98" s="41">
        <v>42675</v>
      </c>
      <c r="C98" s="41">
        <v>42704</v>
      </c>
      <c r="D98" s="42">
        <v>201708</v>
      </c>
      <c r="E98" s="43" t="s">
        <v>224</v>
      </c>
      <c r="F98" s="44">
        <v>201708</v>
      </c>
      <c r="G98" s="43" t="s">
        <v>110</v>
      </c>
      <c r="H98" s="43" t="s">
        <v>133</v>
      </c>
    </row>
    <row r="99" spans="1:8" outlineLevel="1" x14ac:dyDescent="0.25">
      <c r="A99" t="s">
        <v>109</v>
      </c>
      <c r="B99" s="41">
        <v>42705</v>
      </c>
      <c r="C99" s="41">
        <v>42735</v>
      </c>
      <c r="D99" s="42">
        <v>201709</v>
      </c>
      <c r="E99" s="43" t="s">
        <v>225</v>
      </c>
      <c r="F99" s="44">
        <v>201709</v>
      </c>
      <c r="G99" s="43" t="s">
        <v>110</v>
      </c>
      <c r="H99" s="43" t="s">
        <v>133</v>
      </c>
    </row>
    <row r="100" spans="1:8" outlineLevel="1" x14ac:dyDescent="0.25">
      <c r="A100" t="s">
        <v>109</v>
      </c>
      <c r="B100" s="41">
        <v>42736</v>
      </c>
      <c r="C100" s="41">
        <v>42766</v>
      </c>
      <c r="D100" s="42">
        <v>201710</v>
      </c>
      <c r="E100" s="43" t="s">
        <v>226</v>
      </c>
      <c r="F100" s="44">
        <v>201710</v>
      </c>
      <c r="G100" s="43" t="s">
        <v>110</v>
      </c>
      <c r="H100" s="43" t="s">
        <v>133</v>
      </c>
    </row>
    <row r="101" spans="1:8" outlineLevel="1" x14ac:dyDescent="0.25">
      <c r="A101" t="s">
        <v>109</v>
      </c>
      <c r="B101" s="41">
        <v>42767</v>
      </c>
      <c r="C101" s="41">
        <v>42794</v>
      </c>
      <c r="D101" s="42">
        <v>201711</v>
      </c>
      <c r="E101" s="43" t="s">
        <v>227</v>
      </c>
      <c r="F101" s="44">
        <v>201711</v>
      </c>
      <c r="G101" s="43" t="s">
        <v>110</v>
      </c>
      <c r="H101" s="43" t="s">
        <v>133</v>
      </c>
    </row>
    <row r="102" spans="1:8" outlineLevel="1" x14ac:dyDescent="0.25">
      <c r="A102" t="s">
        <v>109</v>
      </c>
      <c r="B102" s="41">
        <v>42795</v>
      </c>
      <c r="C102" s="41">
        <v>42825</v>
      </c>
      <c r="D102" s="42">
        <v>201712</v>
      </c>
      <c r="E102" s="43" t="s">
        <v>228</v>
      </c>
      <c r="F102" s="44">
        <v>201712</v>
      </c>
      <c r="G102" s="43" t="s">
        <v>110</v>
      </c>
      <c r="H102" s="43" t="s">
        <v>133</v>
      </c>
    </row>
    <row r="103" spans="1:8" outlineLevel="1" x14ac:dyDescent="0.25">
      <c r="A103" t="s">
        <v>109</v>
      </c>
      <c r="B103" s="41">
        <v>42825</v>
      </c>
      <c r="C103" s="41">
        <v>42825</v>
      </c>
      <c r="D103" s="42">
        <v>201713</v>
      </c>
      <c r="E103" s="43" t="s">
        <v>229</v>
      </c>
      <c r="F103" s="44">
        <v>201713</v>
      </c>
      <c r="G103" s="43" t="s">
        <v>110</v>
      </c>
      <c r="H103" s="43" t="s">
        <v>133</v>
      </c>
    </row>
    <row r="104" spans="1:8" outlineLevel="1" x14ac:dyDescent="0.25">
      <c r="A104" t="s">
        <v>109</v>
      </c>
      <c r="B104" s="41">
        <v>42095</v>
      </c>
      <c r="C104" s="41">
        <v>42095</v>
      </c>
      <c r="D104" s="42">
        <v>201600</v>
      </c>
      <c r="E104" s="43" t="s">
        <v>230</v>
      </c>
      <c r="F104" s="44">
        <v>201600</v>
      </c>
      <c r="G104" s="43" t="s">
        <v>110</v>
      </c>
      <c r="H104" s="43" t="s">
        <v>133</v>
      </c>
    </row>
    <row r="105" spans="1:8" outlineLevel="1" x14ac:dyDescent="0.25">
      <c r="A105" t="s">
        <v>109</v>
      </c>
      <c r="B105" s="41">
        <v>42095</v>
      </c>
      <c r="C105" s="41">
        <v>42124</v>
      </c>
      <c r="D105" s="42">
        <v>201601</v>
      </c>
      <c r="E105" s="43" t="s">
        <v>231</v>
      </c>
      <c r="F105" s="44">
        <v>201601</v>
      </c>
      <c r="G105" s="43" t="s">
        <v>110</v>
      </c>
      <c r="H105" s="43" t="s">
        <v>133</v>
      </c>
    </row>
    <row r="106" spans="1:8" outlineLevel="1" x14ac:dyDescent="0.25">
      <c r="A106" t="s">
        <v>109</v>
      </c>
      <c r="B106" s="41">
        <v>42125</v>
      </c>
      <c r="C106" s="41">
        <v>42155</v>
      </c>
      <c r="D106" s="42">
        <v>201602</v>
      </c>
      <c r="E106" s="43" t="s">
        <v>232</v>
      </c>
      <c r="F106" s="44">
        <v>201602</v>
      </c>
      <c r="G106" s="43" t="s">
        <v>110</v>
      </c>
      <c r="H106" s="43" t="s">
        <v>133</v>
      </c>
    </row>
    <row r="107" spans="1:8" outlineLevel="1" x14ac:dyDescent="0.25">
      <c r="A107" t="s">
        <v>109</v>
      </c>
      <c r="B107" s="41">
        <v>42156</v>
      </c>
      <c r="C107" s="41">
        <v>42185</v>
      </c>
      <c r="D107" s="42">
        <v>201603</v>
      </c>
      <c r="E107" s="43" t="s">
        <v>233</v>
      </c>
      <c r="F107" s="44">
        <v>201603</v>
      </c>
      <c r="G107" s="43" t="s">
        <v>110</v>
      </c>
      <c r="H107" s="43" t="s">
        <v>133</v>
      </c>
    </row>
    <row r="108" spans="1:8" outlineLevel="1" x14ac:dyDescent="0.25">
      <c r="A108" t="s">
        <v>109</v>
      </c>
      <c r="B108" s="41">
        <v>42186</v>
      </c>
      <c r="C108" s="41">
        <v>42216</v>
      </c>
      <c r="D108" s="42">
        <v>201604</v>
      </c>
      <c r="E108" s="43" t="s">
        <v>234</v>
      </c>
      <c r="F108" s="44">
        <v>201604</v>
      </c>
      <c r="G108" s="43" t="s">
        <v>110</v>
      </c>
      <c r="H108" s="43" t="s">
        <v>133</v>
      </c>
    </row>
    <row r="109" spans="1:8" outlineLevel="1" x14ac:dyDescent="0.25">
      <c r="A109" t="s">
        <v>109</v>
      </c>
      <c r="B109" s="41">
        <v>42217</v>
      </c>
      <c r="C109" s="41">
        <v>42247</v>
      </c>
      <c r="D109" s="42">
        <v>201605</v>
      </c>
      <c r="E109" s="43" t="s">
        <v>235</v>
      </c>
      <c r="F109" s="44">
        <v>201605</v>
      </c>
      <c r="G109" s="43" t="s">
        <v>110</v>
      </c>
      <c r="H109" s="43" t="s">
        <v>133</v>
      </c>
    </row>
    <row r="110" spans="1:8" outlineLevel="1" x14ac:dyDescent="0.25">
      <c r="A110" t="s">
        <v>109</v>
      </c>
      <c r="B110" s="41">
        <v>42248</v>
      </c>
      <c r="C110" s="41">
        <v>42277</v>
      </c>
      <c r="D110" s="42">
        <v>201606</v>
      </c>
      <c r="E110" s="43" t="s">
        <v>236</v>
      </c>
      <c r="F110" s="44">
        <v>201606</v>
      </c>
      <c r="G110" s="43" t="s">
        <v>110</v>
      </c>
      <c r="H110" s="43" t="s">
        <v>133</v>
      </c>
    </row>
    <row r="111" spans="1:8" outlineLevel="1" x14ac:dyDescent="0.25">
      <c r="A111" t="s">
        <v>109</v>
      </c>
      <c r="B111" s="41">
        <v>42278</v>
      </c>
      <c r="C111" s="41">
        <v>42308</v>
      </c>
      <c r="D111" s="42">
        <v>201607</v>
      </c>
      <c r="E111" s="43" t="s">
        <v>237</v>
      </c>
      <c r="F111" s="44">
        <v>201607</v>
      </c>
      <c r="G111" s="43" t="s">
        <v>110</v>
      </c>
      <c r="H111" s="43" t="s">
        <v>133</v>
      </c>
    </row>
    <row r="112" spans="1:8" outlineLevel="1" x14ac:dyDescent="0.25">
      <c r="A112" t="s">
        <v>109</v>
      </c>
      <c r="B112" s="41">
        <v>42309</v>
      </c>
      <c r="C112" s="41">
        <v>42338</v>
      </c>
      <c r="D112" s="42">
        <v>201608</v>
      </c>
      <c r="E112" s="43" t="s">
        <v>238</v>
      </c>
      <c r="F112" s="44">
        <v>201608</v>
      </c>
      <c r="G112" s="43" t="s">
        <v>110</v>
      </c>
      <c r="H112" s="43" t="s">
        <v>133</v>
      </c>
    </row>
    <row r="113" spans="1:8" outlineLevel="1" x14ac:dyDescent="0.25">
      <c r="A113" t="s">
        <v>109</v>
      </c>
      <c r="B113" s="41">
        <v>42339</v>
      </c>
      <c r="C113" s="41">
        <v>42369</v>
      </c>
      <c r="D113" s="42">
        <v>201609</v>
      </c>
      <c r="E113" s="43" t="s">
        <v>239</v>
      </c>
      <c r="F113" s="44">
        <v>201609</v>
      </c>
      <c r="G113" s="43" t="s">
        <v>110</v>
      </c>
      <c r="H113" s="43" t="s">
        <v>133</v>
      </c>
    </row>
    <row r="114" spans="1:8" outlineLevel="1" x14ac:dyDescent="0.25">
      <c r="A114" t="s">
        <v>109</v>
      </c>
      <c r="B114" s="41">
        <v>42370</v>
      </c>
      <c r="C114" s="41">
        <v>42400</v>
      </c>
      <c r="D114" s="42">
        <v>201610</v>
      </c>
      <c r="E114" s="43" t="s">
        <v>240</v>
      </c>
      <c r="F114" s="44">
        <v>201610</v>
      </c>
      <c r="G114" s="43" t="s">
        <v>110</v>
      </c>
      <c r="H114" s="43" t="s">
        <v>133</v>
      </c>
    </row>
    <row r="115" spans="1:8" outlineLevel="1" x14ac:dyDescent="0.25">
      <c r="A115" t="s">
        <v>109</v>
      </c>
      <c r="B115" s="41">
        <v>42401</v>
      </c>
      <c r="C115" s="41">
        <v>42429</v>
      </c>
      <c r="D115" s="42">
        <v>201611</v>
      </c>
      <c r="E115" s="43" t="s">
        <v>241</v>
      </c>
      <c r="F115" s="44">
        <v>201611</v>
      </c>
      <c r="G115" s="43" t="s">
        <v>110</v>
      </c>
      <c r="H115" s="43" t="s">
        <v>133</v>
      </c>
    </row>
    <row r="116" spans="1:8" outlineLevel="1" x14ac:dyDescent="0.25">
      <c r="A116" t="s">
        <v>109</v>
      </c>
      <c r="B116" s="41">
        <v>42430</v>
      </c>
      <c r="C116" s="41">
        <v>42460</v>
      </c>
      <c r="D116" s="42">
        <v>201612</v>
      </c>
      <c r="E116" s="43" t="s">
        <v>242</v>
      </c>
      <c r="F116" s="44">
        <v>201612</v>
      </c>
      <c r="G116" s="43" t="s">
        <v>110</v>
      </c>
      <c r="H116" s="43" t="s">
        <v>133</v>
      </c>
    </row>
    <row r="117" spans="1:8" outlineLevel="1" x14ac:dyDescent="0.25">
      <c r="A117" t="s">
        <v>109</v>
      </c>
      <c r="B117" s="41">
        <v>42460</v>
      </c>
      <c r="C117" s="41">
        <v>42460</v>
      </c>
      <c r="D117" s="42">
        <v>201613</v>
      </c>
      <c r="E117" s="43" t="s">
        <v>243</v>
      </c>
      <c r="F117" s="44">
        <v>201613</v>
      </c>
      <c r="G117" s="43" t="s">
        <v>110</v>
      </c>
      <c r="H117" s="43" t="s">
        <v>133</v>
      </c>
    </row>
    <row r="118" spans="1:8" outlineLevel="1" x14ac:dyDescent="0.25">
      <c r="A118" t="s">
        <v>109</v>
      </c>
      <c r="B118" s="41">
        <v>41730</v>
      </c>
      <c r="C118" s="41">
        <v>41730</v>
      </c>
      <c r="D118" s="42">
        <v>201500</v>
      </c>
      <c r="E118" s="43" t="s">
        <v>244</v>
      </c>
      <c r="F118" s="44">
        <v>201500</v>
      </c>
      <c r="G118" s="43" t="s">
        <v>110</v>
      </c>
      <c r="H118" s="43" t="s">
        <v>133</v>
      </c>
    </row>
    <row r="119" spans="1:8" outlineLevel="1" x14ac:dyDescent="0.25">
      <c r="A119" t="s">
        <v>109</v>
      </c>
      <c r="B119" s="41">
        <v>41730</v>
      </c>
      <c r="C119" s="41">
        <v>41759</v>
      </c>
      <c r="D119" s="42">
        <v>201501</v>
      </c>
      <c r="E119" s="43" t="s">
        <v>245</v>
      </c>
      <c r="F119" s="44">
        <v>201501</v>
      </c>
      <c r="G119" s="43" t="s">
        <v>110</v>
      </c>
      <c r="H119" s="43" t="s">
        <v>133</v>
      </c>
    </row>
    <row r="120" spans="1:8" outlineLevel="1" x14ac:dyDescent="0.25">
      <c r="A120" t="s">
        <v>109</v>
      </c>
      <c r="B120" s="41">
        <v>41760</v>
      </c>
      <c r="C120" s="41">
        <v>41790</v>
      </c>
      <c r="D120" s="42">
        <v>201502</v>
      </c>
      <c r="E120" s="43" t="s">
        <v>246</v>
      </c>
      <c r="F120" s="44">
        <v>201502</v>
      </c>
      <c r="G120" s="43" t="s">
        <v>110</v>
      </c>
      <c r="H120" s="43" t="s">
        <v>133</v>
      </c>
    </row>
    <row r="121" spans="1:8" outlineLevel="1" x14ac:dyDescent="0.25">
      <c r="A121" t="s">
        <v>109</v>
      </c>
      <c r="B121" s="41">
        <v>41791</v>
      </c>
      <c r="C121" s="41">
        <v>41820</v>
      </c>
      <c r="D121" s="42">
        <v>201503</v>
      </c>
      <c r="E121" s="43" t="s">
        <v>247</v>
      </c>
      <c r="F121" s="44">
        <v>201503</v>
      </c>
      <c r="G121" s="43" t="s">
        <v>110</v>
      </c>
      <c r="H121" s="43" t="s">
        <v>133</v>
      </c>
    </row>
    <row r="122" spans="1:8" outlineLevel="1" x14ac:dyDescent="0.25">
      <c r="A122" t="s">
        <v>109</v>
      </c>
      <c r="B122" s="41">
        <v>41821</v>
      </c>
      <c r="C122" s="41">
        <v>41851</v>
      </c>
      <c r="D122" s="42">
        <v>201504</v>
      </c>
      <c r="E122" s="43" t="s">
        <v>248</v>
      </c>
      <c r="F122" s="44">
        <v>201504</v>
      </c>
      <c r="G122" s="43" t="s">
        <v>110</v>
      </c>
      <c r="H122" s="43" t="s">
        <v>133</v>
      </c>
    </row>
    <row r="123" spans="1:8" outlineLevel="1" x14ac:dyDescent="0.25">
      <c r="A123" t="s">
        <v>109</v>
      </c>
      <c r="B123" s="41">
        <v>41852</v>
      </c>
      <c r="C123" s="41">
        <v>41882</v>
      </c>
      <c r="D123" s="42">
        <v>201505</v>
      </c>
      <c r="E123" s="43" t="s">
        <v>249</v>
      </c>
      <c r="F123" s="44">
        <v>201505</v>
      </c>
      <c r="G123" s="43" t="s">
        <v>110</v>
      </c>
      <c r="H123" s="43" t="s">
        <v>133</v>
      </c>
    </row>
    <row r="124" spans="1:8" outlineLevel="1" x14ac:dyDescent="0.25">
      <c r="A124" t="s">
        <v>109</v>
      </c>
      <c r="B124" s="41">
        <v>41883</v>
      </c>
      <c r="C124" s="41">
        <v>41912</v>
      </c>
      <c r="D124" s="42">
        <v>201506</v>
      </c>
      <c r="E124" s="43" t="s">
        <v>250</v>
      </c>
      <c r="F124" s="44">
        <v>201506</v>
      </c>
      <c r="G124" s="43" t="s">
        <v>110</v>
      </c>
      <c r="H124" s="43" t="s">
        <v>133</v>
      </c>
    </row>
    <row r="125" spans="1:8" outlineLevel="1" x14ac:dyDescent="0.25">
      <c r="A125" t="s">
        <v>109</v>
      </c>
      <c r="B125" s="41">
        <v>41913</v>
      </c>
      <c r="C125" s="41">
        <v>41943</v>
      </c>
      <c r="D125" s="42">
        <v>201507</v>
      </c>
      <c r="E125" s="43" t="s">
        <v>251</v>
      </c>
      <c r="F125" s="44">
        <v>201507</v>
      </c>
      <c r="G125" s="43" t="s">
        <v>110</v>
      </c>
      <c r="H125" s="43" t="s">
        <v>133</v>
      </c>
    </row>
    <row r="126" spans="1:8" outlineLevel="1" x14ac:dyDescent="0.25">
      <c r="A126" t="s">
        <v>109</v>
      </c>
      <c r="B126" s="41">
        <v>41944</v>
      </c>
      <c r="C126" s="41">
        <v>41973</v>
      </c>
      <c r="D126" s="42">
        <v>201508</v>
      </c>
      <c r="E126" s="43" t="s">
        <v>252</v>
      </c>
      <c r="F126" s="44">
        <v>201508</v>
      </c>
      <c r="G126" s="43" t="s">
        <v>110</v>
      </c>
      <c r="H126" s="43" t="s">
        <v>133</v>
      </c>
    </row>
    <row r="127" spans="1:8" outlineLevel="1" x14ac:dyDescent="0.25">
      <c r="A127" t="s">
        <v>109</v>
      </c>
      <c r="B127" s="41">
        <v>41974</v>
      </c>
      <c r="C127" s="41">
        <v>42004</v>
      </c>
      <c r="D127" s="42">
        <v>201509</v>
      </c>
      <c r="E127" s="43" t="s">
        <v>253</v>
      </c>
      <c r="F127" s="44">
        <v>201509</v>
      </c>
      <c r="G127" s="43" t="s">
        <v>110</v>
      </c>
      <c r="H127" s="43" t="s">
        <v>133</v>
      </c>
    </row>
    <row r="128" spans="1:8" outlineLevel="1" x14ac:dyDescent="0.25">
      <c r="A128" t="s">
        <v>109</v>
      </c>
      <c r="B128" s="41">
        <v>42005</v>
      </c>
      <c r="C128" s="41">
        <v>42035</v>
      </c>
      <c r="D128" s="42">
        <v>201510</v>
      </c>
      <c r="E128" s="43" t="s">
        <v>254</v>
      </c>
      <c r="F128" s="44">
        <v>201510</v>
      </c>
      <c r="G128" s="43" t="s">
        <v>110</v>
      </c>
      <c r="H128" s="43" t="s">
        <v>133</v>
      </c>
    </row>
    <row r="129" spans="1:8" outlineLevel="1" x14ac:dyDescent="0.25">
      <c r="A129" t="s">
        <v>109</v>
      </c>
      <c r="B129" s="41">
        <v>42036</v>
      </c>
      <c r="C129" s="41">
        <v>42063</v>
      </c>
      <c r="D129" s="42">
        <v>201511</v>
      </c>
      <c r="E129" s="43" t="s">
        <v>255</v>
      </c>
      <c r="F129" s="44">
        <v>201511</v>
      </c>
      <c r="G129" s="43" t="s">
        <v>110</v>
      </c>
      <c r="H129" s="43" t="s">
        <v>133</v>
      </c>
    </row>
    <row r="130" spans="1:8" outlineLevel="1" x14ac:dyDescent="0.25">
      <c r="A130" t="s">
        <v>109</v>
      </c>
      <c r="B130" s="41">
        <v>42064</v>
      </c>
      <c r="C130" s="41">
        <v>42094</v>
      </c>
      <c r="D130" s="42">
        <v>201512</v>
      </c>
      <c r="E130" s="43" t="s">
        <v>256</v>
      </c>
      <c r="F130" s="44">
        <v>201512</v>
      </c>
      <c r="G130" s="43" t="s">
        <v>110</v>
      </c>
      <c r="H130" s="43" t="s">
        <v>133</v>
      </c>
    </row>
    <row r="131" spans="1:8" outlineLevel="1" x14ac:dyDescent="0.25">
      <c r="A131" t="s">
        <v>109</v>
      </c>
      <c r="B131" s="41">
        <v>42094</v>
      </c>
      <c r="C131" s="41">
        <v>42094</v>
      </c>
      <c r="D131" s="42">
        <v>201513</v>
      </c>
      <c r="E131" s="43" t="s">
        <v>257</v>
      </c>
      <c r="F131" s="44">
        <v>201513</v>
      </c>
      <c r="G131" s="43" t="s">
        <v>110</v>
      </c>
      <c r="H131" s="43" t="s">
        <v>133</v>
      </c>
    </row>
    <row r="132" spans="1:8" outlineLevel="1" x14ac:dyDescent="0.25">
      <c r="A132" t="s">
        <v>109</v>
      </c>
      <c r="B132" s="41">
        <v>45017</v>
      </c>
      <c r="C132" s="41">
        <v>45046</v>
      </c>
      <c r="D132" s="42">
        <v>202401</v>
      </c>
      <c r="E132" s="43" t="s">
        <v>258</v>
      </c>
      <c r="F132" s="44">
        <v>202401</v>
      </c>
      <c r="G132" s="43" t="s">
        <v>110</v>
      </c>
      <c r="H132" s="43" t="s">
        <v>133</v>
      </c>
    </row>
    <row r="133" spans="1:8" outlineLevel="1" x14ac:dyDescent="0.25">
      <c r="A133" t="s">
        <v>109</v>
      </c>
      <c r="B133" s="41">
        <v>45047</v>
      </c>
      <c r="C133" s="41">
        <v>45077</v>
      </c>
      <c r="D133" s="42">
        <v>202402</v>
      </c>
      <c r="E133" s="43" t="s">
        <v>259</v>
      </c>
      <c r="F133" s="44">
        <v>202402</v>
      </c>
      <c r="G133" s="43" t="s">
        <v>110</v>
      </c>
      <c r="H133" s="43" t="s">
        <v>133</v>
      </c>
    </row>
    <row r="134" spans="1:8" outlineLevel="1" x14ac:dyDescent="0.25">
      <c r="A134" t="s">
        <v>109</v>
      </c>
      <c r="B134" s="41">
        <v>45078</v>
      </c>
      <c r="C134" s="41">
        <v>45107</v>
      </c>
      <c r="D134" s="42">
        <v>202403</v>
      </c>
      <c r="E134" s="43" t="s">
        <v>260</v>
      </c>
      <c r="F134" s="44">
        <v>202403</v>
      </c>
      <c r="G134" s="43" t="s">
        <v>110</v>
      </c>
      <c r="H134" s="43" t="s">
        <v>133</v>
      </c>
    </row>
    <row r="135" spans="1:8" outlineLevel="1" x14ac:dyDescent="0.25">
      <c r="A135" t="s">
        <v>109</v>
      </c>
      <c r="B135" s="41">
        <v>45108</v>
      </c>
      <c r="C135" s="41">
        <v>45138</v>
      </c>
      <c r="D135" s="42">
        <v>202404</v>
      </c>
      <c r="E135" s="43" t="s">
        <v>261</v>
      </c>
      <c r="F135" s="44">
        <v>202404</v>
      </c>
      <c r="G135" s="43" t="s">
        <v>110</v>
      </c>
      <c r="H135" s="43" t="s">
        <v>133</v>
      </c>
    </row>
    <row r="136" spans="1:8" outlineLevel="1" x14ac:dyDescent="0.25">
      <c r="A136" t="s">
        <v>109</v>
      </c>
      <c r="B136" s="41">
        <v>45139</v>
      </c>
      <c r="C136" s="41">
        <v>45169</v>
      </c>
      <c r="D136" s="42">
        <v>202405</v>
      </c>
      <c r="E136" s="43" t="s">
        <v>262</v>
      </c>
      <c r="F136" s="44">
        <v>202405</v>
      </c>
      <c r="G136" s="43" t="s">
        <v>110</v>
      </c>
      <c r="H136" s="43" t="s">
        <v>133</v>
      </c>
    </row>
    <row r="137" spans="1:8" outlineLevel="1" x14ac:dyDescent="0.25">
      <c r="A137" t="s">
        <v>109</v>
      </c>
      <c r="B137" s="41">
        <v>45170</v>
      </c>
      <c r="C137" s="41">
        <v>45199</v>
      </c>
      <c r="D137" s="42">
        <v>202406</v>
      </c>
      <c r="E137" s="43" t="s">
        <v>263</v>
      </c>
      <c r="F137" s="44">
        <v>202406</v>
      </c>
      <c r="G137" s="43" t="s">
        <v>110</v>
      </c>
      <c r="H137" s="43" t="s">
        <v>133</v>
      </c>
    </row>
    <row r="138" spans="1:8" outlineLevel="1" x14ac:dyDescent="0.25">
      <c r="A138" t="s">
        <v>109</v>
      </c>
      <c r="B138" s="41">
        <v>45200</v>
      </c>
      <c r="C138" s="41">
        <v>45230</v>
      </c>
      <c r="D138" s="42">
        <v>202407</v>
      </c>
      <c r="E138" s="43" t="s">
        <v>264</v>
      </c>
      <c r="F138" s="44">
        <v>202407</v>
      </c>
      <c r="G138" s="43" t="s">
        <v>110</v>
      </c>
      <c r="H138" s="43" t="s">
        <v>133</v>
      </c>
    </row>
    <row r="139" spans="1:8" outlineLevel="1" x14ac:dyDescent="0.25">
      <c r="A139" t="s">
        <v>109</v>
      </c>
      <c r="B139" s="41">
        <v>45231</v>
      </c>
      <c r="C139" s="41">
        <v>45260</v>
      </c>
      <c r="D139" s="42">
        <v>202408</v>
      </c>
      <c r="E139" s="43" t="s">
        <v>265</v>
      </c>
      <c r="F139" s="44">
        <v>202408</v>
      </c>
      <c r="G139" s="43" t="s">
        <v>110</v>
      </c>
      <c r="H139" s="43" t="s">
        <v>133</v>
      </c>
    </row>
    <row r="140" spans="1:8" outlineLevel="1" x14ac:dyDescent="0.25">
      <c r="A140" t="s">
        <v>109</v>
      </c>
      <c r="B140" s="41">
        <v>45261</v>
      </c>
      <c r="C140" s="41">
        <v>45291</v>
      </c>
      <c r="D140" s="42">
        <v>202409</v>
      </c>
      <c r="E140" s="43" t="s">
        <v>266</v>
      </c>
      <c r="F140" s="44">
        <v>202409</v>
      </c>
      <c r="G140" s="43" t="s">
        <v>110</v>
      </c>
      <c r="H140" s="43" t="s">
        <v>133</v>
      </c>
    </row>
    <row r="141" spans="1:8" outlineLevel="1" x14ac:dyDescent="0.25">
      <c r="A141" t="s">
        <v>109</v>
      </c>
      <c r="B141" s="41">
        <v>45292</v>
      </c>
      <c r="C141" s="41">
        <v>45322</v>
      </c>
      <c r="D141" s="42">
        <v>202410</v>
      </c>
      <c r="E141" s="43" t="s">
        <v>267</v>
      </c>
      <c r="F141" s="44">
        <v>202410</v>
      </c>
      <c r="G141" s="43" t="s">
        <v>110</v>
      </c>
      <c r="H141" s="43" t="s">
        <v>133</v>
      </c>
    </row>
    <row r="142" spans="1:8" outlineLevel="1" x14ac:dyDescent="0.25">
      <c r="A142" t="s">
        <v>109</v>
      </c>
      <c r="B142" s="41">
        <v>45323</v>
      </c>
      <c r="C142" s="41">
        <v>45351</v>
      </c>
      <c r="D142" s="42">
        <v>202411</v>
      </c>
      <c r="E142" s="43" t="s">
        <v>268</v>
      </c>
      <c r="F142" s="44">
        <v>202411</v>
      </c>
      <c r="G142" s="43" t="s">
        <v>110</v>
      </c>
      <c r="H142" s="43" t="s">
        <v>133</v>
      </c>
    </row>
    <row r="143" spans="1:8" outlineLevel="1" x14ac:dyDescent="0.25">
      <c r="A143" t="s">
        <v>109</v>
      </c>
      <c r="B143" s="41">
        <v>45352</v>
      </c>
      <c r="C143" s="41">
        <v>45382</v>
      </c>
      <c r="D143" s="42">
        <v>202412</v>
      </c>
      <c r="E143" s="43" t="s">
        <v>269</v>
      </c>
      <c r="F143" s="44">
        <v>202412</v>
      </c>
      <c r="G143" s="43" t="s">
        <v>110</v>
      </c>
      <c r="H143" s="43" t="s">
        <v>133</v>
      </c>
    </row>
    <row r="144" spans="1:8" outlineLevel="1" x14ac:dyDescent="0.25">
      <c r="A144" t="s">
        <v>109</v>
      </c>
      <c r="B144" s="41">
        <v>45017</v>
      </c>
      <c r="C144" s="41">
        <v>45017</v>
      </c>
      <c r="D144" s="42">
        <v>202400</v>
      </c>
      <c r="E144" s="43" t="s">
        <v>270</v>
      </c>
      <c r="F144" s="44">
        <v>202400</v>
      </c>
      <c r="G144" s="43" t="s">
        <v>110</v>
      </c>
      <c r="H144" s="43" t="s">
        <v>133</v>
      </c>
    </row>
    <row r="145" spans="1:8" outlineLevel="1" x14ac:dyDescent="0.25">
      <c r="A145" t="s">
        <v>109</v>
      </c>
      <c r="B145" s="41">
        <v>45382</v>
      </c>
      <c r="C145" s="41">
        <v>45382</v>
      </c>
      <c r="D145" s="42">
        <v>202413</v>
      </c>
      <c r="E145" s="43" t="s">
        <v>271</v>
      </c>
      <c r="F145" s="44">
        <v>202413</v>
      </c>
      <c r="G145" s="43" t="s">
        <v>110</v>
      </c>
      <c r="H145" s="43" t="s">
        <v>133</v>
      </c>
    </row>
    <row r="146" spans="1:8" outlineLevel="1" x14ac:dyDescent="0.25">
      <c r="A146" t="s">
        <v>109</v>
      </c>
      <c r="B146" s="41">
        <v>45383</v>
      </c>
      <c r="C146" s="41">
        <v>45412</v>
      </c>
      <c r="D146" s="42">
        <v>202501</v>
      </c>
      <c r="E146" s="43" t="s">
        <v>272</v>
      </c>
      <c r="F146" s="44">
        <v>202501</v>
      </c>
      <c r="G146" s="43" t="s">
        <v>110</v>
      </c>
      <c r="H146" s="43" t="s">
        <v>133</v>
      </c>
    </row>
    <row r="147" spans="1:8" outlineLevel="1" x14ac:dyDescent="0.25">
      <c r="A147" t="s">
        <v>109</v>
      </c>
      <c r="B147" s="41">
        <v>45413</v>
      </c>
      <c r="C147" s="41">
        <v>45443</v>
      </c>
      <c r="D147" s="42">
        <v>202502</v>
      </c>
      <c r="E147" s="43" t="s">
        <v>273</v>
      </c>
      <c r="F147" s="44">
        <v>202502</v>
      </c>
      <c r="G147" s="43" t="s">
        <v>110</v>
      </c>
      <c r="H147" s="43" t="s">
        <v>133</v>
      </c>
    </row>
    <row r="148" spans="1:8" outlineLevel="1" x14ac:dyDescent="0.25">
      <c r="A148" t="s">
        <v>109</v>
      </c>
      <c r="B148" s="41">
        <v>45444</v>
      </c>
      <c r="C148" s="41">
        <v>45473</v>
      </c>
      <c r="D148" s="42">
        <v>202503</v>
      </c>
      <c r="E148" s="43" t="s">
        <v>274</v>
      </c>
      <c r="F148" s="44">
        <v>202503</v>
      </c>
      <c r="G148" s="43" t="s">
        <v>110</v>
      </c>
      <c r="H148" s="43" t="s">
        <v>133</v>
      </c>
    </row>
    <row r="149" spans="1:8" outlineLevel="1" x14ac:dyDescent="0.25">
      <c r="A149" t="s">
        <v>109</v>
      </c>
      <c r="B149" s="41">
        <v>45474</v>
      </c>
      <c r="C149" s="41">
        <v>45504</v>
      </c>
      <c r="D149" s="42">
        <v>202504</v>
      </c>
      <c r="E149" s="43" t="s">
        <v>275</v>
      </c>
      <c r="F149" s="44">
        <v>202504</v>
      </c>
      <c r="G149" s="43" t="s">
        <v>110</v>
      </c>
      <c r="H149" s="43" t="s">
        <v>133</v>
      </c>
    </row>
    <row r="150" spans="1:8" outlineLevel="1" x14ac:dyDescent="0.25">
      <c r="A150" t="s">
        <v>109</v>
      </c>
      <c r="B150" s="41">
        <v>45505</v>
      </c>
      <c r="C150" s="41">
        <v>45535</v>
      </c>
      <c r="D150" s="42">
        <v>202505</v>
      </c>
      <c r="E150" s="43" t="s">
        <v>276</v>
      </c>
      <c r="F150" s="44">
        <v>202505</v>
      </c>
      <c r="G150" s="43" t="s">
        <v>110</v>
      </c>
      <c r="H150" s="43" t="s">
        <v>133</v>
      </c>
    </row>
    <row r="151" spans="1:8" outlineLevel="1" x14ac:dyDescent="0.25">
      <c r="A151" t="s">
        <v>109</v>
      </c>
      <c r="B151" s="41">
        <v>45536</v>
      </c>
      <c r="C151" s="41">
        <v>45565</v>
      </c>
      <c r="D151" s="42">
        <v>202506</v>
      </c>
      <c r="E151" s="43" t="s">
        <v>277</v>
      </c>
      <c r="F151" s="44">
        <v>202506</v>
      </c>
      <c r="G151" s="43" t="s">
        <v>110</v>
      </c>
      <c r="H151" s="43" t="s">
        <v>133</v>
      </c>
    </row>
    <row r="152" spans="1:8" outlineLevel="1" x14ac:dyDescent="0.25">
      <c r="A152" t="s">
        <v>109</v>
      </c>
      <c r="B152" s="41">
        <v>45566</v>
      </c>
      <c r="C152" s="41">
        <v>45596</v>
      </c>
      <c r="D152" s="42">
        <v>202507</v>
      </c>
      <c r="E152" s="43" t="s">
        <v>278</v>
      </c>
      <c r="F152" s="44">
        <v>202507</v>
      </c>
      <c r="G152" s="43" t="s">
        <v>110</v>
      </c>
      <c r="H152" s="43" t="s">
        <v>133</v>
      </c>
    </row>
    <row r="153" spans="1:8" outlineLevel="1" x14ac:dyDescent="0.25">
      <c r="A153" t="s">
        <v>109</v>
      </c>
      <c r="B153" s="41">
        <v>45597</v>
      </c>
      <c r="C153" s="41">
        <v>45626</v>
      </c>
      <c r="D153" s="42">
        <v>202508</v>
      </c>
      <c r="E153" s="43" t="s">
        <v>279</v>
      </c>
      <c r="F153" s="44">
        <v>202508</v>
      </c>
      <c r="G153" s="43" t="s">
        <v>110</v>
      </c>
      <c r="H153" s="43" t="s">
        <v>133</v>
      </c>
    </row>
    <row r="154" spans="1:8" outlineLevel="1" x14ac:dyDescent="0.25">
      <c r="A154" t="s">
        <v>109</v>
      </c>
      <c r="B154" s="41">
        <v>45627</v>
      </c>
      <c r="C154" s="41">
        <v>45657</v>
      </c>
      <c r="D154" s="42">
        <v>202509</v>
      </c>
      <c r="E154" s="43" t="s">
        <v>280</v>
      </c>
      <c r="F154" s="44">
        <v>202509</v>
      </c>
      <c r="G154" s="43" t="s">
        <v>110</v>
      </c>
      <c r="H154" s="43" t="s">
        <v>133</v>
      </c>
    </row>
    <row r="155" spans="1:8" outlineLevel="1" x14ac:dyDescent="0.25">
      <c r="A155" t="s">
        <v>109</v>
      </c>
      <c r="B155" s="41">
        <v>45658</v>
      </c>
      <c r="C155" s="41">
        <v>45688</v>
      </c>
      <c r="D155" s="42">
        <v>202510</v>
      </c>
      <c r="E155" s="43" t="s">
        <v>281</v>
      </c>
      <c r="F155" s="44">
        <v>202510</v>
      </c>
      <c r="G155" s="43" t="s">
        <v>110</v>
      </c>
      <c r="H155" s="43" t="s">
        <v>133</v>
      </c>
    </row>
    <row r="156" spans="1:8" outlineLevel="1" x14ac:dyDescent="0.25">
      <c r="A156" t="s">
        <v>109</v>
      </c>
      <c r="B156" s="41">
        <v>45689</v>
      </c>
      <c r="C156" s="41">
        <v>45716</v>
      </c>
      <c r="D156" s="42">
        <v>202511</v>
      </c>
      <c r="E156" s="43" t="s">
        <v>282</v>
      </c>
      <c r="F156" s="44">
        <v>202511</v>
      </c>
      <c r="G156" s="43" t="s">
        <v>110</v>
      </c>
      <c r="H156" s="43" t="s">
        <v>133</v>
      </c>
    </row>
    <row r="157" spans="1:8" outlineLevel="1" x14ac:dyDescent="0.25">
      <c r="A157" t="s">
        <v>109</v>
      </c>
      <c r="B157" s="41">
        <v>45717</v>
      </c>
      <c r="C157" s="41">
        <v>45747</v>
      </c>
      <c r="D157" s="42">
        <v>202512</v>
      </c>
      <c r="E157" s="43" t="s">
        <v>283</v>
      </c>
      <c r="F157" s="44">
        <v>202512</v>
      </c>
      <c r="G157" s="43" t="s">
        <v>110</v>
      </c>
      <c r="H157" s="43" t="s">
        <v>133</v>
      </c>
    </row>
    <row r="158" spans="1:8" outlineLevel="1" x14ac:dyDescent="0.25">
      <c r="A158" t="s">
        <v>109</v>
      </c>
      <c r="B158" s="41">
        <v>45383</v>
      </c>
      <c r="C158" s="41">
        <v>45383</v>
      </c>
      <c r="D158" s="42">
        <v>202500</v>
      </c>
      <c r="E158" s="43" t="s">
        <v>284</v>
      </c>
      <c r="F158" s="44">
        <v>202500</v>
      </c>
      <c r="G158" s="43" t="s">
        <v>110</v>
      </c>
      <c r="H158" s="43" t="s">
        <v>133</v>
      </c>
    </row>
    <row r="159" spans="1:8" outlineLevel="1" x14ac:dyDescent="0.25">
      <c r="A159" t="s">
        <v>109</v>
      </c>
      <c r="B159" s="41">
        <v>45747</v>
      </c>
      <c r="C159" s="41">
        <v>45747</v>
      </c>
      <c r="D159" s="42">
        <v>202513</v>
      </c>
      <c r="E159" s="43" t="s">
        <v>285</v>
      </c>
      <c r="F159" s="44">
        <v>202513</v>
      </c>
      <c r="G159" s="43" t="s">
        <v>110</v>
      </c>
      <c r="H159" s="43" t="s">
        <v>133</v>
      </c>
    </row>
    <row r="160" spans="1:8" outlineLevel="1" x14ac:dyDescent="0.25">
      <c r="A160" t="s">
        <v>109</v>
      </c>
      <c r="B160" s="41">
        <v>45748</v>
      </c>
      <c r="C160" s="41">
        <v>45777</v>
      </c>
      <c r="D160" s="42">
        <v>202601</v>
      </c>
      <c r="E160" s="43" t="s">
        <v>286</v>
      </c>
      <c r="F160" s="44">
        <v>202601</v>
      </c>
      <c r="G160" s="43" t="s">
        <v>110</v>
      </c>
      <c r="H160" s="43" t="s">
        <v>133</v>
      </c>
    </row>
    <row r="161" spans="1:8" outlineLevel="1" x14ac:dyDescent="0.25">
      <c r="A161" t="s">
        <v>109</v>
      </c>
      <c r="B161" s="41">
        <v>45778</v>
      </c>
      <c r="C161" s="41">
        <v>45808</v>
      </c>
      <c r="D161" s="42">
        <v>202602</v>
      </c>
      <c r="E161" s="43" t="s">
        <v>287</v>
      </c>
      <c r="F161" s="44">
        <v>202602</v>
      </c>
      <c r="G161" s="43" t="s">
        <v>110</v>
      </c>
      <c r="H161" s="43" t="s">
        <v>133</v>
      </c>
    </row>
    <row r="162" spans="1:8" outlineLevel="1" x14ac:dyDescent="0.25">
      <c r="A162" t="s">
        <v>109</v>
      </c>
      <c r="B162" s="41">
        <v>45809</v>
      </c>
      <c r="C162" s="41">
        <v>45838</v>
      </c>
      <c r="D162" s="42">
        <v>202603</v>
      </c>
      <c r="E162" s="43" t="s">
        <v>288</v>
      </c>
      <c r="F162" s="44">
        <v>202603</v>
      </c>
      <c r="G162" s="43" t="s">
        <v>110</v>
      </c>
      <c r="H162" s="43" t="s">
        <v>133</v>
      </c>
    </row>
    <row r="163" spans="1:8" outlineLevel="1" x14ac:dyDescent="0.25">
      <c r="A163" t="s">
        <v>109</v>
      </c>
      <c r="B163" s="41">
        <v>45839</v>
      </c>
      <c r="C163" s="41">
        <v>45869</v>
      </c>
      <c r="D163" s="42">
        <v>202604</v>
      </c>
      <c r="E163" s="43" t="s">
        <v>289</v>
      </c>
      <c r="F163" s="44">
        <v>202604</v>
      </c>
      <c r="G163" s="43" t="s">
        <v>110</v>
      </c>
      <c r="H163" s="43" t="s">
        <v>133</v>
      </c>
    </row>
    <row r="164" spans="1:8" outlineLevel="1" x14ac:dyDescent="0.25">
      <c r="A164" t="s">
        <v>109</v>
      </c>
      <c r="B164" s="41">
        <v>45870</v>
      </c>
      <c r="C164" s="41">
        <v>45900</v>
      </c>
      <c r="D164" s="42">
        <v>202605</v>
      </c>
      <c r="E164" s="43" t="s">
        <v>290</v>
      </c>
      <c r="F164" s="44">
        <v>202605</v>
      </c>
      <c r="G164" s="43" t="s">
        <v>110</v>
      </c>
      <c r="H164" s="43" t="s">
        <v>133</v>
      </c>
    </row>
    <row r="165" spans="1:8" outlineLevel="1" x14ac:dyDescent="0.25">
      <c r="A165" t="s">
        <v>109</v>
      </c>
      <c r="B165" s="41">
        <v>45901</v>
      </c>
      <c r="C165" s="41">
        <v>45930</v>
      </c>
      <c r="D165" s="42">
        <v>202606</v>
      </c>
      <c r="E165" s="43" t="s">
        <v>291</v>
      </c>
      <c r="F165" s="44">
        <v>202606</v>
      </c>
      <c r="G165" s="43" t="s">
        <v>110</v>
      </c>
      <c r="H165" s="43" t="s">
        <v>133</v>
      </c>
    </row>
    <row r="166" spans="1:8" outlineLevel="1" x14ac:dyDescent="0.25">
      <c r="A166" t="s">
        <v>109</v>
      </c>
      <c r="B166" s="41">
        <v>45931</v>
      </c>
      <c r="C166" s="41">
        <v>45961</v>
      </c>
      <c r="D166" s="42">
        <v>202607</v>
      </c>
      <c r="E166" s="43" t="s">
        <v>292</v>
      </c>
      <c r="F166" s="44">
        <v>202607</v>
      </c>
      <c r="G166" s="43" t="s">
        <v>110</v>
      </c>
      <c r="H166" s="43" t="s">
        <v>133</v>
      </c>
    </row>
    <row r="167" spans="1:8" outlineLevel="1" x14ac:dyDescent="0.25">
      <c r="A167" t="s">
        <v>109</v>
      </c>
      <c r="B167" s="41">
        <v>45962</v>
      </c>
      <c r="C167" s="41">
        <v>45991</v>
      </c>
      <c r="D167" s="42">
        <v>202608</v>
      </c>
      <c r="E167" s="43" t="s">
        <v>293</v>
      </c>
      <c r="F167" s="44">
        <v>202608</v>
      </c>
      <c r="G167" s="43" t="s">
        <v>110</v>
      </c>
      <c r="H167" s="43" t="s">
        <v>133</v>
      </c>
    </row>
    <row r="168" spans="1:8" outlineLevel="1" x14ac:dyDescent="0.25">
      <c r="A168" t="s">
        <v>109</v>
      </c>
      <c r="B168" s="41">
        <v>45992</v>
      </c>
      <c r="C168" s="41">
        <v>46022</v>
      </c>
      <c r="D168" s="42">
        <v>202609</v>
      </c>
      <c r="E168" s="43" t="s">
        <v>294</v>
      </c>
      <c r="F168" s="44">
        <v>202609</v>
      </c>
      <c r="G168" s="43" t="s">
        <v>110</v>
      </c>
      <c r="H168" s="43" t="s">
        <v>133</v>
      </c>
    </row>
    <row r="169" spans="1:8" outlineLevel="1" x14ac:dyDescent="0.25">
      <c r="A169" t="s">
        <v>109</v>
      </c>
      <c r="B169" s="41">
        <v>46023</v>
      </c>
      <c r="C169" s="41">
        <v>46053</v>
      </c>
      <c r="D169" s="42">
        <v>202610</v>
      </c>
      <c r="E169" s="43" t="s">
        <v>295</v>
      </c>
      <c r="F169" s="44">
        <v>202610</v>
      </c>
      <c r="G169" s="43" t="s">
        <v>110</v>
      </c>
      <c r="H169" s="43" t="s">
        <v>133</v>
      </c>
    </row>
    <row r="170" spans="1:8" outlineLevel="1" x14ac:dyDescent="0.25">
      <c r="A170" t="s">
        <v>109</v>
      </c>
      <c r="B170" s="41">
        <v>46054</v>
      </c>
      <c r="C170" s="41">
        <v>46081</v>
      </c>
      <c r="D170" s="42">
        <v>202611</v>
      </c>
      <c r="E170" s="43" t="s">
        <v>296</v>
      </c>
      <c r="F170" s="44">
        <v>202611</v>
      </c>
      <c r="G170" s="43" t="s">
        <v>110</v>
      </c>
      <c r="H170" s="43" t="s">
        <v>133</v>
      </c>
    </row>
    <row r="171" spans="1:8" outlineLevel="1" x14ac:dyDescent="0.25">
      <c r="A171" t="s">
        <v>109</v>
      </c>
      <c r="B171" s="41">
        <v>46082</v>
      </c>
      <c r="C171" s="41">
        <v>46112</v>
      </c>
      <c r="D171" s="42">
        <v>202612</v>
      </c>
      <c r="E171" s="43" t="s">
        <v>297</v>
      </c>
      <c r="F171" s="44">
        <v>202612</v>
      </c>
      <c r="G171" s="43" t="s">
        <v>110</v>
      </c>
      <c r="H171" s="43" t="s">
        <v>133</v>
      </c>
    </row>
    <row r="172" spans="1:8" outlineLevel="1" x14ac:dyDescent="0.25">
      <c r="B172" s="41">
        <v>46113</v>
      </c>
      <c r="C172" s="41">
        <v>46142</v>
      </c>
      <c r="D172" s="44">
        <v>202701</v>
      </c>
      <c r="E172" s="43" t="s">
        <v>3136</v>
      </c>
      <c r="F172" s="44">
        <v>202701</v>
      </c>
      <c r="G172" s="43" t="s">
        <v>110</v>
      </c>
      <c r="H172" s="43" t="s">
        <v>133</v>
      </c>
    </row>
    <row r="173" spans="1:8" outlineLevel="1" x14ac:dyDescent="0.25">
      <c r="B173" s="41">
        <v>46143</v>
      </c>
      <c r="C173" s="41">
        <v>46173</v>
      </c>
      <c r="D173" s="44">
        <v>202702</v>
      </c>
      <c r="E173" s="43" t="s">
        <v>3135</v>
      </c>
      <c r="F173" s="44">
        <v>202702</v>
      </c>
      <c r="G173" s="43" t="s">
        <v>110</v>
      </c>
      <c r="H173" s="43" t="s">
        <v>133</v>
      </c>
    </row>
    <row r="174" spans="1:8" outlineLevel="1" x14ac:dyDescent="0.25">
      <c r="B174" s="41">
        <v>46174</v>
      </c>
      <c r="C174" s="41">
        <v>46203</v>
      </c>
      <c r="D174" s="44">
        <v>202703</v>
      </c>
      <c r="E174" s="43" t="s">
        <v>3137</v>
      </c>
      <c r="F174" s="44">
        <v>202703</v>
      </c>
      <c r="G174" s="43" t="s">
        <v>110</v>
      </c>
      <c r="H174" s="43" t="s">
        <v>133</v>
      </c>
    </row>
    <row r="175" spans="1:8" outlineLevel="1" x14ac:dyDescent="0.25">
      <c r="B175" s="41">
        <v>46204</v>
      </c>
      <c r="C175" s="41">
        <v>46234</v>
      </c>
      <c r="D175" s="44">
        <v>202704</v>
      </c>
      <c r="E175" s="43" t="s">
        <v>3138</v>
      </c>
      <c r="F175" s="44">
        <v>202704</v>
      </c>
      <c r="G175" s="43" t="s">
        <v>110</v>
      </c>
      <c r="H175" s="43" t="s">
        <v>133</v>
      </c>
    </row>
    <row r="176" spans="1:8" outlineLevel="1" x14ac:dyDescent="0.25">
      <c r="B176" s="41">
        <v>46235</v>
      </c>
      <c r="C176" s="41">
        <v>46265</v>
      </c>
      <c r="D176" s="44">
        <v>202705</v>
      </c>
      <c r="E176" s="43" t="s">
        <v>3139</v>
      </c>
      <c r="F176" s="44">
        <v>202705</v>
      </c>
      <c r="G176" s="43" t="s">
        <v>110</v>
      </c>
      <c r="H176" s="43" t="s">
        <v>133</v>
      </c>
    </row>
    <row r="177" spans="2:8" outlineLevel="1" x14ac:dyDescent="0.25">
      <c r="B177" s="41">
        <v>46266</v>
      </c>
      <c r="C177" s="41">
        <v>46295</v>
      </c>
      <c r="D177" s="44">
        <v>202706</v>
      </c>
      <c r="E177" s="43" t="s">
        <v>3140</v>
      </c>
      <c r="F177" s="44">
        <v>202706</v>
      </c>
      <c r="G177" s="43" t="s">
        <v>110</v>
      </c>
      <c r="H177" s="43" t="s">
        <v>133</v>
      </c>
    </row>
    <row r="178" spans="2:8" outlineLevel="1" x14ac:dyDescent="0.25">
      <c r="B178" s="41">
        <v>46296</v>
      </c>
      <c r="C178" s="41">
        <v>46326</v>
      </c>
      <c r="D178" s="44">
        <v>202707</v>
      </c>
      <c r="E178" s="43" t="s">
        <v>3141</v>
      </c>
      <c r="F178" s="44">
        <v>202707</v>
      </c>
      <c r="G178" s="43" t="s">
        <v>110</v>
      </c>
      <c r="H178" s="43" t="s">
        <v>133</v>
      </c>
    </row>
    <row r="179" spans="2:8" outlineLevel="1" x14ac:dyDescent="0.25">
      <c r="B179" s="41">
        <v>46327</v>
      </c>
      <c r="C179" s="41">
        <v>46356</v>
      </c>
      <c r="D179" s="44">
        <v>202708</v>
      </c>
      <c r="E179" s="43" t="s">
        <v>3142</v>
      </c>
      <c r="F179" s="44">
        <v>202708</v>
      </c>
      <c r="G179" s="43" t="s">
        <v>110</v>
      </c>
      <c r="H179" s="43" t="s">
        <v>133</v>
      </c>
    </row>
    <row r="180" spans="2:8" outlineLevel="1" x14ac:dyDescent="0.25">
      <c r="B180" s="41">
        <v>46357</v>
      </c>
      <c r="C180" s="41">
        <v>46387</v>
      </c>
      <c r="D180" s="44">
        <v>202709</v>
      </c>
      <c r="E180" s="43" t="s">
        <v>3143</v>
      </c>
      <c r="F180" s="44">
        <v>202709</v>
      </c>
      <c r="G180" s="43" t="s">
        <v>110</v>
      </c>
      <c r="H180" s="43" t="s">
        <v>133</v>
      </c>
    </row>
    <row r="181" spans="2:8" outlineLevel="1" x14ac:dyDescent="0.25">
      <c r="B181" s="41">
        <v>46388</v>
      </c>
      <c r="C181" s="41">
        <v>46418</v>
      </c>
      <c r="D181" s="44">
        <v>202710</v>
      </c>
      <c r="E181" s="43" t="s">
        <v>3144</v>
      </c>
      <c r="F181" s="44">
        <v>202710</v>
      </c>
      <c r="G181" s="43" t="s">
        <v>110</v>
      </c>
      <c r="H181" s="43" t="s">
        <v>133</v>
      </c>
    </row>
    <row r="182" spans="2:8" outlineLevel="1" x14ac:dyDescent="0.25">
      <c r="B182" s="41">
        <v>46419</v>
      </c>
      <c r="C182" s="41">
        <v>46446</v>
      </c>
      <c r="D182" s="44">
        <v>202711</v>
      </c>
      <c r="E182" s="43" t="s">
        <v>3145</v>
      </c>
      <c r="F182" s="44">
        <v>202711</v>
      </c>
      <c r="G182" s="43" t="s">
        <v>110</v>
      </c>
      <c r="H182" s="43" t="s">
        <v>133</v>
      </c>
    </row>
    <row r="183" spans="2:8" outlineLevel="1" x14ac:dyDescent="0.25">
      <c r="B183" s="41">
        <v>46447</v>
      </c>
      <c r="C183" s="41">
        <v>46477</v>
      </c>
      <c r="D183" s="44">
        <v>202712</v>
      </c>
      <c r="E183" s="43" t="s">
        <v>3146</v>
      </c>
      <c r="F183" s="44">
        <v>202712</v>
      </c>
      <c r="G183" s="43" t="s">
        <v>110</v>
      </c>
      <c r="H183" s="43" t="s">
        <v>133</v>
      </c>
    </row>
    <row r="184" spans="2:8" outlineLevel="1" x14ac:dyDescent="0.25">
      <c r="B184" s="41">
        <v>46478</v>
      </c>
      <c r="C184" s="41">
        <v>46507</v>
      </c>
      <c r="D184" s="44">
        <v>202801</v>
      </c>
      <c r="E184" s="43" t="s">
        <v>3147</v>
      </c>
      <c r="F184" s="44">
        <v>202801</v>
      </c>
      <c r="G184" s="43" t="s">
        <v>110</v>
      </c>
      <c r="H184" s="43" t="s">
        <v>133</v>
      </c>
    </row>
    <row r="185" spans="2:8" outlineLevel="1" x14ac:dyDescent="0.25">
      <c r="B185" s="41">
        <v>46508</v>
      </c>
      <c r="C185" s="41">
        <v>46538</v>
      </c>
      <c r="D185" s="44">
        <v>202802</v>
      </c>
      <c r="E185" s="43" t="s">
        <v>3148</v>
      </c>
      <c r="F185" s="44">
        <v>202802</v>
      </c>
      <c r="G185" s="43" t="s">
        <v>110</v>
      </c>
      <c r="H185" s="43" t="s">
        <v>133</v>
      </c>
    </row>
    <row r="186" spans="2:8" outlineLevel="1" x14ac:dyDescent="0.25">
      <c r="B186" s="41">
        <v>46539</v>
      </c>
      <c r="C186" s="41">
        <v>46568</v>
      </c>
      <c r="D186" s="44">
        <v>202803</v>
      </c>
      <c r="E186" s="43" t="s">
        <v>3149</v>
      </c>
      <c r="F186" s="44">
        <v>202803</v>
      </c>
      <c r="G186" s="43" t="s">
        <v>110</v>
      </c>
      <c r="H186" s="43" t="s">
        <v>133</v>
      </c>
    </row>
    <row r="187" spans="2:8" outlineLevel="1" x14ac:dyDescent="0.25">
      <c r="B187" s="41">
        <v>46569</v>
      </c>
      <c r="C187" s="41">
        <v>46599</v>
      </c>
      <c r="D187" s="44">
        <v>202804</v>
      </c>
      <c r="E187" s="43" t="s">
        <v>3150</v>
      </c>
      <c r="F187" s="44">
        <v>202804</v>
      </c>
      <c r="G187" s="43" t="s">
        <v>110</v>
      </c>
      <c r="H187" s="43" t="s">
        <v>133</v>
      </c>
    </row>
    <row r="188" spans="2:8" outlineLevel="1" x14ac:dyDescent="0.25">
      <c r="B188" s="41">
        <v>46600</v>
      </c>
      <c r="C188" s="41">
        <v>46630</v>
      </c>
      <c r="D188" s="44">
        <v>202805</v>
      </c>
      <c r="E188" s="43" t="s">
        <v>3151</v>
      </c>
      <c r="F188" s="44">
        <v>202805</v>
      </c>
      <c r="G188" s="43" t="s">
        <v>110</v>
      </c>
      <c r="H188" s="43" t="s">
        <v>133</v>
      </c>
    </row>
    <row r="189" spans="2:8" outlineLevel="1" x14ac:dyDescent="0.25">
      <c r="B189" s="41">
        <v>46631</v>
      </c>
      <c r="C189" s="41">
        <v>46660</v>
      </c>
      <c r="D189" s="44">
        <v>202806</v>
      </c>
      <c r="E189" s="43" t="s">
        <v>3152</v>
      </c>
      <c r="F189" s="44">
        <v>202806</v>
      </c>
      <c r="G189" s="43" t="s">
        <v>110</v>
      </c>
      <c r="H189" s="43" t="s">
        <v>133</v>
      </c>
    </row>
    <row r="190" spans="2:8" outlineLevel="1" x14ac:dyDescent="0.25">
      <c r="B190" s="41">
        <v>46661</v>
      </c>
      <c r="C190" s="41">
        <v>46691</v>
      </c>
      <c r="D190" s="44">
        <v>202807</v>
      </c>
      <c r="E190" s="43" t="s">
        <v>3153</v>
      </c>
      <c r="F190" s="44">
        <v>202807</v>
      </c>
      <c r="G190" s="43" t="s">
        <v>110</v>
      </c>
      <c r="H190" s="43" t="s">
        <v>133</v>
      </c>
    </row>
    <row r="191" spans="2:8" outlineLevel="1" x14ac:dyDescent="0.25">
      <c r="B191" s="41">
        <v>46692</v>
      </c>
      <c r="C191" s="41">
        <v>46721</v>
      </c>
      <c r="D191" s="44">
        <v>202808</v>
      </c>
      <c r="E191" s="43" t="s">
        <v>3154</v>
      </c>
      <c r="F191" s="44">
        <v>202808</v>
      </c>
      <c r="G191" s="43" t="s">
        <v>110</v>
      </c>
      <c r="H191" s="43" t="s">
        <v>133</v>
      </c>
    </row>
    <row r="192" spans="2:8" outlineLevel="1" x14ac:dyDescent="0.25">
      <c r="B192" s="41">
        <v>46722</v>
      </c>
      <c r="C192" s="41">
        <v>46752</v>
      </c>
      <c r="D192" s="44">
        <v>202809</v>
      </c>
      <c r="E192" s="43" t="s">
        <v>3155</v>
      </c>
      <c r="F192" s="44">
        <v>202809</v>
      </c>
      <c r="G192" s="43" t="s">
        <v>110</v>
      </c>
      <c r="H192" s="43" t="s">
        <v>133</v>
      </c>
    </row>
    <row r="193" spans="2:8" outlineLevel="1" x14ac:dyDescent="0.25">
      <c r="B193" s="41">
        <v>46753</v>
      </c>
      <c r="C193" s="41">
        <v>46783</v>
      </c>
      <c r="D193" s="44">
        <v>202810</v>
      </c>
      <c r="E193" s="43" t="s">
        <v>3156</v>
      </c>
      <c r="F193" s="44">
        <v>202810</v>
      </c>
      <c r="G193" s="43" t="s">
        <v>110</v>
      </c>
      <c r="H193" s="43" t="s">
        <v>133</v>
      </c>
    </row>
    <row r="194" spans="2:8" outlineLevel="1" x14ac:dyDescent="0.25">
      <c r="B194" s="41">
        <v>46784</v>
      </c>
      <c r="C194" s="41">
        <v>46812</v>
      </c>
      <c r="D194" s="44">
        <v>202811</v>
      </c>
      <c r="E194" s="43" t="s">
        <v>3157</v>
      </c>
      <c r="F194" s="44">
        <v>202811</v>
      </c>
      <c r="G194" s="43" t="s">
        <v>110</v>
      </c>
      <c r="H194" s="43" t="s">
        <v>133</v>
      </c>
    </row>
    <row r="195" spans="2:8" outlineLevel="1" x14ac:dyDescent="0.25">
      <c r="B195" s="41">
        <v>46813</v>
      </c>
      <c r="C195" s="41">
        <v>46843</v>
      </c>
      <c r="D195" s="44">
        <v>202812</v>
      </c>
      <c r="E195" s="43" t="s">
        <v>3158</v>
      </c>
      <c r="F195" s="44">
        <v>202812</v>
      </c>
      <c r="G195" s="43" t="s">
        <v>110</v>
      </c>
      <c r="H195" s="43" t="s">
        <v>133</v>
      </c>
    </row>
    <row r="196" spans="2:8" outlineLevel="1" x14ac:dyDescent="0.25">
      <c r="B196" s="41">
        <v>46844</v>
      </c>
      <c r="C196" s="41">
        <v>46873</v>
      </c>
      <c r="D196" s="44">
        <v>202901</v>
      </c>
      <c r="E196" s="43" t="s">
        <v>3159</v>
      </c>
      <c r="F196" s="44">
        <v>202901</v>
      </c>
      <c r="G196" s="43" t="s">
        <v>110</v>
      </c>
      <c r="H196" s="43" t="s">
        <v>133</v>
      </c>
    </row>
    <row r="197" spans="2:8" outlineLevel="1" x14ac:dyDescent="0.25">
      <c r="B197" s="41">
        <v>46874</v>
      </c>
      <c r="C197" s="41">
        <v>46904</v>
      </c>
      <c r="D197" s="44">
        <v>202902</v>
      </c>
      <c r="E197" s="43" t="s">
        <v>3160</v>
      </c>
      <c r="F197" s="44">
        <v>202902</v>
      </c>
      <c r="G197" s="43" t="s">
        <v>110</v>
      </c>
      <c r="H197" s="43" t="s">
        <v>133</v>
      </c>
    </row>
    <row r="198" spans="2:8" outlineLevel="1" x14ac:dyDescent="0.25">
      <c r="B198" s="41">
        <v>46905</v>
      </c>
      <c r="C198" s="41">
        <v>46934</v>
      </c>
      <c r="D198" s="44">
        <v>202903</v>
      </c>
      <c r="E198" s="43" t="s">
        <v>3161</v>
      </c>
      <c r="F198" s="44">
        <v>202903</v>
      </c>
      <c r="G198" s="43" t="s">
        <v>110</v>
      </c>
      <c r="H198" s="43" t="s">
        <v>133</v>
      </c>
    </row>
    <row r="199" spans="2:8" outlineLevel="1" x14ac:dyDescent="0.25">
      <c r="B199" s="41">
        <v>46935</v>
      </c>
      <c r="C199" s="41">
        <v>46965</v>
      </c>
      <c r="D199" s="44">
        <v>202904</v>
      </c>
      <c r="E199" s="43" t="s">
        <v>3162</v>
      </c>
      <c r="F199" s="44">
        <v>202904</v>
      </c>
      <c r="G199" s="43" t="s">
        <v>110</v>
      </c>
      <c r="H199" s="43" t="s">
        <v>133</v>
      </c>
    </row>
    <row r="200" spans="2:8" outlineLevel="1" x14ac:dyDescent="0.25">
      <c r="B200" s="41">
        <v>46966</v>
      </c>
      <c r="C200" s="41">
        <v>46996</v>
      </c>
      <c r="D200" s="44">
        <v>202905</v>
      </c>
      <c r="E200" s="43" t="s">
        <v>3163</v>
      </c>
      <c r="F200" s="44">
        <v>202905</v>
      </c>
      <c r="G200" s="43" t="s">
        <v>110</v>
      </c>
      <c r="H200" s="43" t="s">
        <v>133</v>
      </c>
    </row>
    <row r="201" spans="2:8" outlineLevel="1" x14ac:dyDescent="0.25">
      <c r="B201" s="41">
        <v>46997</v>
      </c>
      <c r="C201" s="41">
        <v>47026</v>
      </c>
      <c r="D201" s="44">
        <v>202906</v>
      </c>
      <c r="E201" s="43" t="s">
        <v>3164</v>
      </c>
      <c r="F201" s="44">
        <v>202906</v>
      </c>
      <c r="G201" s="43" t="s">
        <v>110</v>
      </c>
      <c r="H201" s="43" t="s">
        <v>133</v>
      </c>
    </row>
    <row r="202" spans="2:8" outlineLevel="1" x14ac:dyDescent="0.25">
      <c r="B202" s="41">
        <v>47027</v>
      </c>
      <c r="C202" s="41">
        <v>47057</v>
      </c>
      <c r="D202" s="44">
        <v>202907</v>
      </c>
      <c r="E202" s="43" t="s">
        <v>3165</v>
      </c>
      <c r="F202" s="44">
        <v>202907</v>
      </c>
      <c r="G202" s="43" t="s">
        <v>110</v>
      </c>
      <c r="H202" s="43" t="s">
        <v>133</v>
      </c>
    </row>
    <row r="203" spans="2:8" outlineLevel="1" x14ac:dyDescent="0.25">
      <c r="B203" s="41">
        <v>47058</v>
      </c>
      <c r="C203" s="41">
        <v>47087</v>
      </c>
      <c r="D203" s="44">
        <v>202908</v>
      </c>
      <c r="E203" s="43" t="s">
        <v>3166</v>
      </c>
      <c r="F203" s="44">
        <v>202908</v>
      </c>
      <c r="G203" s="43" t="s">
        <v>110</v>
      </c>
      <c r="H203" s="43" t="s">
        <v>133</v>
      </c>
    </row>
    <row r="204" spans="2:8" outlineLevel="1" x14ac:dyDescent="0.25">
      <c r="B204" s="41">
        <v>47088</v>
      </c>
      <c r="C204" s="41">
        <v>47118</v>
      </c>
      <c r="D204" s="44">
        <v>202909</v>
      </c>
      <c r="E204" s="43" t="s">
        <v>3167</v>
      </c>
      <c r="F204" s="44">
        <v>202909</v>
      </c>
      <c r="G204" s="43" t="s">
        <v>110</v>
      </c>
      <c r="H204" s="43" t="s">
        <v>133</v>
      </c>
    </row>
    <row r="205" spans="2:8" outlineLevel="1" x14ac:dyDescent="0.25">
      <c r="B205" s="41">
        <v>47119</v>
      </c>
      <c r="C205" s="41">
        <v>47149</v>
      </c>
      <c r="D205" s="44">
        <v>202910</v>
      </c>
      <c r="E205" s="43" t="s">
        <v>3168</v>
      </c>
      <c r="F205" s="44">
        <v>202910</v>
      </c>
      <c r="G205" s="43" t="s">
        <v>110</v>
      </c>
      <c r="H205" s="43" t="s">
        <v>133</v>
      </c>
    </row>
    <row r="206" spans="2:8" outlineLevel="1" x14ac:dyDescent="0.25">
      <c r="B206" s="41">
        <v>47150</v>
      </c>
      <c r="C206" s="41">
        <v>47177</v>
      </c>
      <c r="D206" s="44">
        <v>202911</v>
      </c>
      <c r="E206" s="43" t="s">
        <v>3169</v>
      </c>
      <c r="F206" s="44">
        <v>202911</v>
      </c>
      <c r="G206" s="43" t="s">
        <v>110</v>
      </c>
      <c r="H206" s="43" t="s">
        <v>133</v>
      </c>
    </row>
    <row r="207" spans="2:8" outlineLevel="1" x14ac:dyDescent="0.25">
      <c r="B207" s="41">
        <v>47178</v>
      </c>
      <c r="C207" s="41">
        <v>47208</v>
      </c>
      <c r="D207" s="44">
        <v>202912</v>
      </c>
      <c r="E207" s="43" t="s">
        <v>3170</v>
      </c>
      <c r="F207" s="44">
        <v>202912</v>
      </c>
      <c r="G207" s="43" t="s">
        <v>110</v>
      </c>
      <c r="H207" s="43" t="s">
        <v>133</v>
      </c>
    </row>
    <row r="208" spans="2:8" outlineLevel="1" x14ac:dyDescent="0.25">
      <c r="B208" s="41">
        <v>47209</v>
      </c>
      <c r="C208" s="41">
        <v>47238</v>
      </c>
      <c r="D208" s="44">
        <v>203001</v>
      </c>
      <c r="E208" s="43" t="s">
        <v>3171</v>
      </c>
      <c r="F208" s="44">
        <v>203001</v>
      </c>
      <c r="G208" s="43" t="s">
        <v>110</v>
      </c>
      <c r="H208" s="43" t="s">
        <v>133</v>
      </c>
    </row>
    <row r="209" spans="1:8" outlineLevel="1" x14ac:dyDescent="0.25">
      <c r="B209" s="41">
        <v>47239</v>
      </c>
      <c r="C209" s="41">
        <v>47269</v>
      </c>
      <c r="D209" s="44">
        <v>203002</v>
      </c>
      <c r="E209" s="43" t="s">
        <v>3172</v>
      </c>
      <c r="F209" s="44">
        <v>203002</v>
      </c>
      <c r="G209" s="43" t="s">
        <v>110</v>
      </c>
      <c r="H209" s="43" t="s">
        <v>133</v>
      </c>
    </row>
    <row r="210" spans="1:8" outlineLevel="1" x14ac:dyDescent="0.25">
      <c r="B210" s="41">
        <v>47270</v>
      </c>
      <c r="C210" s="41">
        <v>47299</v>
      </c>
      <c r="D210" s="44">
        <v>203003</v>
      </c>
      <c r="E210" s="43" t="s">
        <v>3173</v>
      </c>
      <c r="F210" s="44">
        <v>203003</v>
      </c>
      <c r="G210" s="43" t="s">
        <v>110</v>
      </c>
      <c r="H210" s="43" t="s">
        <v>133</v>
      </c>
    </row>
    <row r="211" spans="1:8" outlineLevel="1" x14ac:dyDescent="0.25">
      <c r="B211" s="41">
        <v>47300</v>
      </c>
      <c r="C211" s="41">
        <v>47330</v>
      </c>
      <c r="D211" s="44">
        <v>203004</v>
      </c>
      <c r="E211" s="43" t="s">
        <v>3174</v>
      </c>
      <c r="F211" s="44">
        <v>203004</v>
      </c>
      <c r="G211" s="43" t="s">
        <v>110</v>
      </c>
      <c r="H211" s="43" t="s">
        <v>133</v>
      </c>
    </row>
    <row r="212" spans="1:8" outlineLevel="1" x14ac:dyDescent="0.25">
      <c r="B212" s="41">
        <v>47331</v>
      </c>
      <c r="C212" s="41">
        <v>47361</v>
      </c>
      <c r="D212" s="44">
        <v>203005</v>
      </c>
      <c r="E212" s="43" t="s">
        <v>3175</v>
      </c>
      <c r="F212" s="44">
        <v>203005</v>
      </c>
      <c r="G212" s="43" t="s">
        <v>110</v>
      </c>
      <c r="H212" s="43" t="s">
        <v>133</v>
      </c>
    </row>
    <row r="213" spans="1:8" outlineLevel="1" x14ac:dyDescent="0.25">
      <c r="B213" s="41">
        <v>47362</v>
      </c>
      <c r="C213" s="41">
        <v>47391</v>
      </c>
      <c r="D213" s="44">
        <v>203006</v>
      </c>
      <c r="E213" s="43" t="s">
        <v>3176</v>
      </c>
      <c r="F213" s="44">
        <v>203006</v>
      </c>
      <c r="G213" s="43" t="s">
        <v>110</v>
      </c>
      <c r="H213" s="43" t="s">
        <v>133</v>
      </c>
    </row>
    <row r="214" spans="1:8" outlineLevel="1" x14ac:dyDescent="0.25">
      <c r="B214" s="41">
        <v>47392</v>
      </c>
      <c r="C214" s="41">
        <v>47422</v>
      </c>
      <c r="D214" s="44">
        <v>203007</v>
      </c>
      <c r="E214" s="43" t="s">
        <v>3177</v>
      </c>
      <c r="F214" s="44">
        <v>203007</v>
      </c>
      <c r="G214" s="43" t="s">
        <v>110</v>
      </c>
      <c r="H214" s="43" t="s">
        <v>133</v>
      </c>
    </row>
    <row r="215" spans="1:8" outlineLevel="1" x14ac:dyDescent="0.25">
      <c r="B215" s="41">
        <v>47423</v>
      </c>
      <c r="C215" s="41">
        <v>47452</v>
      </c>
      <c r="D215" s="44">
        <v>203008</v>
      </c>
      <c r="E215" s="43" t="s">
        <v>3178</v>
      </c>
      <c r="F215" s="44">
        <v>203008</v>
      </c>
      <c r="G215" s="43" t="s">
        <v>110</v>
      </c>
      <c r="H215" s="43" t="s">
        <v>133</v>
      </c>
    </row>
    <row r="216" spans="1:8" outlineLevel="1" x14ac:dyDescent="0.25">
      <c r="B216" s="41">
        <v>47453</v>
      </c>
      <c r="C216" s="41">
        <v>47483</v>
      </c>
      <c r="D216" s="44">
        <v>203009</v>
      </c>
      <c r="E216" s="43" t="s">
        <v>3179</v>
      </c>
      <c r="F216" s="44">
        <v>203009</v>
      </c>
      <c r="G216" s="43" t="s">
        <v>110</v>
      </c>
      <c r="H216" s="43" t="s">
        <v>133</v>
      </c>
    </row>
    <row r="217" spans="1:8" outlineLevel="1" x14ac:dyDescent="0.25">
      <c r="B217" s="41">
        <v>47484</v>
      </c>
      <c r="C217" s="41">
        <v>47514</v>
      </c>
      <c r="D217" s="44">
        <v>203010</v>
      </c>
      <c r="E217" s="43" t="s">
        <v>3180</v>
      </c>
      <c r="F217" s="44">
        <v>203010</v>
      </c>
      <c r="G217" s="43" t="s">
        <v>110</v>
      </c>
      <c r="H217" s="43" t="s">
        <v>133</v>
      </c>
    </row>
    <row r="218" spans="1:8" outlineLevel="1" x14ac:dyDescent="0.25">
      <c r="B218" s="41">
        <v>47515</v>
      </c>
      <c r="C218" s="41">
        <v>47542</v>
      </c>
      <c r="D218" s="44">
        <v>203011</v>
      </c>
      <c r="E218" s="43" t="s">
        <v>3181</v>
      </c>
      <c r="F218" s="44">
        <v>203011</v>
      </c>
      <c r="G218" s="43" t="s">
        <v>110</v>
      </c>
      <c r="H218" s="43" t="s">
        <v>133</v>
      </c>
    </row>
    <row r="219" spans="1:8" outlineLevel="1" x14ac:dyDescent="0.25">
      <c r="B219" s="41">
        <v>47543</v>
      </c>
      <c r="C219" s="41">
        <v>47573</v>
      </c>
      <c r="D219" s="44">
        <v>203012</v>
      </c>
      <c r="E219" s="43" t="s">
        <v>3182</v>
      </c>
      <c r="F219" s="44">
        <v>203012</v>
      </c>
      <c r="G219" s="43" t="s">
        <v>110</v>
      </c>
      <c r="H219" s="43" t="s">
        <v>133</v>
      </c>
    </row>
    <row r="220" spans="1:8" outlineLevel="1" x14ac:dyDescent="0.25">
      <c r="B220" s="41"/>
      <c r="C220" s="41"/>
      <c r="D220" s="42"/>
      <c r="E220" s="43"/>
      <c r="F220" s="44"/>
      <c r="G220" s="43"/>
      <c r="H220" s="43"/>
    </row>
    <row r="221" spans="1:8" outlineLevel="1" x14ac:dyDescent="0.25">
      <c r="B221" s="41"/>
      <c r="C221" s="41"/>
      <c r="D221" s="42"/>
      <c r="E221" s="43"/>
      <c r="F221" s="44"/>
      <c r="G221" s="43"/>
      <c r="H221" s="43"/>
    </row>
    <row r="222" spans="1:8" outlineLevel="1" x14ac:dyDescent="0.25">
      <c r="B222" s="41"/>
      <c r="C222" s="41"/>
      <c r="D222" s="42"/>
      <c r="E222" s="43"/>
      <c r="F222" s="44"/>
      <c r="G222" s="43"/>
      <c r="H222" s="43"/>
    </row>
    <row r="223" spans="1:8" x14ac:dyDescent="0.25">
      <c r="A223" t="s">
        <v>298</v>
      </c>
      <c r="B223" s="45"/>
      <c r="C223" s="45"/>
      <c r="D223" s="46"/>
      <c r="E223" s="47"/>
      <c r="F223" s="48"/>
      <c r="G223" s="47"/>
      <c r="H223" s="47"/>
    </row>
    <row r="224" spans="1:8" x14ac:dyDescent="0.25">
      <c r="A224" t="s">
        <v>299</v>
      </c>
      <c r="B224" s="41"/>
      <c r="C224" s="41"/>
      <c r="D224" s="42"/>
      <c r="E224" s="43"/>
      <c r="F224" s="44"/>
      <c r="G224" s="43"/>
      <c r="H224" s="43"/>
    </row>
    <row r="225" spans="1:8" x14ac:dyDescent="0.25">
      <c r="A225" t="s">
        <v>300</v>
      </c>
      <c r="B225" s="45"/>
      <c r="C225" s="45"/>
      <c r="D225" s="46"/>
      <c r="E225" s="47"/>
      <c r="F225" s="48"/>
      <c r="G225" s="47"/>
      <c r="H225" s="47"/>
    </row>
  </sheetData>
  <phoneticPr fontId="2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7" tint="0.39997558519241921"/>
  </sheetPr>
  <dimension ref="A1:G2352"/>
  <sheetViews>
    <sheetView topLeftCell="B4" workbookViewId="0">
      <selection activeCell="B4" sqref="B4"/>
    </sheetView>
  </sheetViews>
  <sheetFormatPr defaultColWidth="12.5703125" defaultRowHeight="15" outlineLevelRow="1" x14ac:dyDescent="0.25"/>
  <cols>
    <col min="1" max="1" width="12.5703125" hidden="1" customWidth="1"/>
    <col min="5" max="5" width="58.5703125" style="22" bestFit="1" customWidth="1"/>
  </cols>
  <sheetData>
    <row r="1" spans="1:7" hidden="1" x14ac:dyDescent="0.25">
      <c r="A1" t="s">
        <v>361</v>
      </c>
      <c r="B1" s="57"/>
      <c r="F1" s="59"/>
      <c r="G1" s="59"/>
    </row>
    <row r="2" spans="1:7" hidden="1" x14ac:dyDescent="0.25">
      <c r="A2" t="s">
        <v>114</v>
      </c>
      <c r="F2" s="59"/>
      <c r="G2" s="59"/>
    </row>
    <row r="3" spans="1:7" hidden="1" x14ac:dyDescent="0.25">
      <c r="A3" t="s">
        <v>115</v>
      </c>
      <c r="C3" t="s">
        <v>362</v>
      </c>
      <c r="D3" t="s">
        <v>2156</v>
      </c>
      <c r="E3" s="22" t="s">
        <v>79</v>
      </c>
      <c r="F3" s="59" t="s">
        <v>363</v>
      </c>
      <c r="G3" s="59" t="s">
        <v>364</v>
      </c>
    </row>
    <row r="4" spans="1:7" x14ac:dyDescent="0.25">
      <c r="C4" s="39" t="s">
        <v>365</v>
      </c>
      <c r="D4" s="39" t="s">
        <v>366</v>
      </c>
      <c r="E4" s="120" t="s">
        <v>35</v>
      </c>
      <c r="F4" s="62" t="s">
        <v>367</v>
      </c>
      <c r="G4" s="62" t="s">
        <v>368</v>
      </c>
    </row>
    <row r="5" spans="1:7" hidden="1" x14ac:dyDescent="0.25">
      <c r="A5" t="s">
        <v>129</v>
      </c>
      <c r="C5" s="41"/>
      <c r="D5" s="41"/>
      <c r="F5" s="64"/>
      <c r="G5" s="65"/>
    </row>
    <row r="6" spans="1:7" outlineLevel="1" x14ac:dyDescent="0.25">
      <c r="A6" t="s">
        <v>109</v>
      </c>
      <c r="C6" s="41" t="s">
        <v>108</v>
      </c>
      <c r="D6" s="41" t="s">
        <v>439</v>
      </c>
      <c r="E6" s="22" t="s">
        <v>440</v>
      </c>
      <c r="F6" s="64">
        <v>1000</v>
      </c>
      <c r="G6" s="65" t="s">
        <v>131</v>
      </c>
    </row>
    <row r="7" spans="1:7" outlineLevel="1" x14ac:dyDescent="0.25">
      <c r="A7" t="s">
        <v>109</v>
      </c>
      <c r="C7" s="41" t="s">
        <v>441</v>
      </c>
      <c r="D7" s="41" t="s">
        <v>439</v>
      </c>
      <c r="E7" s="22" t="s">
        <v>442</v>
      </c>
      <c r="F7" s="64">
        <v>1010</v>
      </c>
      <c r="G7" s="65" t="s">
        <v>131</v>
      </c>
    </row>
    <row r="8" spans="1:7" outlineLevel="1" x14ac:dyDescent="0.25">
      <c r="A8" t="s">
        <v>109</v>
      </c>
      <c r="C8" s="41" t="s">
        <v>2157</v>
      </c>
      <c r="D8" s="41"/>
      <c r="E8" s="22" t="s">
        <v>2158</v>
      </c>
      <c r="F8" s="64">
        <v>1010</v>
      </c>
      <c r="G8" s="65" t="s">
        <v>133</v>
      </c>
    </row>
    <row r="9" spans="1:7" outlineLevel="1" x14ac:dyDescent="0.25">
      <c r="A9" t="s">
        <v>109</v>
      </c>
      <c r="C9" s="41" t="s">
        <v>2159</v>
      </c>
      <c r="D9" s="41"/>
      <c r="E9" s="22" t="s">
        <v>2158</v>
      </c>
      <c r="F9" s="64">
        <v>1010</v>
      </c>
      <c r="G9" s="65" t="s">
        <v>133</v>
      </c>
    </row>
    <row r="10" spans="1:7" outlineLevel="1" x14ac:dyDescent="0.25">
      <c r="A10" t="s">
        <v>109</v>
      </c>
      <c r="C10" s="41" t="s">
        <v>2160</v>
      </c>
      <c r="D10" s="41"/>
      <c r="E10" s="22" t="s">
        <v>2158</v>
      </c>
      <c r="F10" s="64">
        <v>1010</v>
      </c>
      <c r="G10" s="65" t="s">
        <v>133</v>
      </c>
    </row>
    <row r="11" spans="1:7" outlineLevel="1" x14ac:dyDescent="0.25">
      <c r="A11" t="s">
        <v>109</v>
      </c>
      <c r="C11" s="41" t="s">
        <v>458</v>
      </c>
      <c r="D11" s="41" t="s">
        <v>439</v>
      </c>
      <c r="E11" s="22" t="s">
        <v>459</v>
      </c>
      <c r="F11" s="64">
        <v>1050</v>
      </c>
      <c r="G11" s="65" t="s">
        <v>131</v>
      </c>
    </row>
    <row r="12" spans="1:7" outlineLevel="1" x14ac:dyDescent="0.25">
      <c r="A12" t="s">
        <v>109</v>
      </c>
      <c r="C12" s="41" t="s">
        <v>461</v>
      </c>
      <c r="D12" s="41" t="s">
        <v>439</v>
      </c>
      <c r="E12" s="22" t="s">
        <v>462</v>
      </c>
      <c r="F12" s="64">
        <v>1100</v>
      </c>
      <c r="G12" s="65" t="s">
        <v>131</v>
      </c>
    </row>
    <row r="13" spans="1:7" outlineLevel="1" x14ac:dyDescent="0.25">
      <c r="A13" t="s">
        <v>109</v>
      </c>
      <c r="C13" s="41" t="s">
        <v>463</v>
      </c>
      <c r="D13" s="41" t="s">
        <v>439</v>
      </c>
      <c r="E13" s="22" t="s">
        <v>464</v>
      </c>
      <c r="F13" s="64">
        <v>1101</v>
      </c>
      <c r="G13" s="65" t="s">
        <v>105</v>
      </c>
    </row>
    <row r="14" spans="1:7" outlineLevel="1" x14ac:dyDescent="0.25">
      <c r="A14" t="s">
        <v>109</v>
      </c>
      <c r="C14" s="41" t="s">
        <v>2161</v>
      </c>
      <c r="D14" s="41"/>
      <c r="E14" s="22" t="s">
        <v>2162</v>
      </c>
      <c r="F14" s="64">
        <v>1110</v>
      </c>
      <c r="G14" s="65" t="s">
        <v>105</v>
      </c>
    </row>
    <row r="15" spans="1:7" outlineLevel="1" x14ac:dyDescent="0.25">
      <c r="A15" t="s">
        <v>109</v>
      </c>
      <c r="C15" s="41" t="s">
        <v>2163</v>
      </c>
      <c r="D15" s="41"/>
      <c r="E15" s="22" t="s">
        <v>2164</v>
      </c>
      <c r="F15" s="64">
        <v>1150</v>
      </c>
      <c r="G15" s="65" t="s">
        <v>105</v>
      </c>
    </row>
    <row r="16" spans="1:7" outlineLevel="1" x14ac:dyDescent="0.25">
      <c r="A16" t="s">
        <v>109</v>
      </c>
      <c r="C16" s="41" t="s">
        <v>2165</v>
      </c>
      <c r="D16" s="41"/>
      <c r="E16" s="22" t="s">
        <v>2166</v>
      </c>
      <c r="F16" s="64">
        <v>1150</v>
      </c>
      <c r="G16" s="65" t="s">
        <v>105</v>
      </c>
    </row>
    <row r="17" spans="1:7" outlineLevel="1" x14ac:dyDescent="0.25">
      <c r="A17" t="s">
        <v>109</v>
      </c>
      <c r="C17" s="41" t="s">
        <v>498</v>
      </c>
      <c r="D17" s="41" t="s">
        <v>439</v>
      </c>
      <c r="E17" s="22" t="s">
        <v>3183</v>
      </c>
      <c r="F17" s="64">
        <v>1500</v>
      </c>
      <c r="G17" s="65" t="s">
        <v>131</v>
      </c>
    </row>
    <row r="18" spans="1:7" outlineLevel="1" x14ac:dyDescent="0.25">
      <c r="A18" t="s">
        <v>109</v>
      </c>
      <c r="C18" s="41" t="s">
        <v>499</v>
      </c>
      <c r="D18" s="41" t="s">
        <v>439</v>
      </c>
      <c r="E18" s="22" t="s">
        <v>3184</v>
      </c>
      <c r="F18" s="64">
        <v>1501</v>
      </c>
      <c r="G18" s="65" t="s">
        <v>105</v>
      </c>
    </row>
    <row r="19" spans="1:7" outlineLevel="1" x14ac:dyDescent="0.25">
      <c r="A19" t="s">
        <v>109</v>
      </c>
      <c r="C19" s="41" t="s">
        <v>502</v>
      </c>
      <c r="D19" s="41" t="s">
        <v>439</v>
      </c>
      <c r="E19" s="22" t="s">
        <v>3185</v>
      </c>
      <c r="F19" s="64">
        <v>1505</v>
      </c>
      <c r="G19" s="65" t="s">
        <v>105</v>
      </c>
    </row>
    <row r="20" spans="1:7" outlineLevel="1" x14ac:dyDescent="0.25">
      <c r="A20" t="s">
        <v>109</v>
      </c>
      <c r="C20" s="41" t="s">
        <v>503</v>
      </c>
      <c r="D20" s="41" t="s">
        <v>439</v>
      </c>
      <c r="E20" s="22" t="s">
        <v>3186</v>
      </c>
      <c r="F20" s="64">
        <v>1510</v>
      </c>
      <c r="G20" s="65" t="s">
        <v>131</v>
      </c>
    </row>
    <row r="21" spans="1:7" outlineLevel="1" x14ac:dyDescent="0.25">
      <c r="A21" t="s">
        <v>109</v>
      </c>
      <c r="C21" s="41" t="s">
        <v>2167</v>
      </c>
      <c r="D21" s="41" t="s">
        <v>439</v>
      </c>
      <c r="E21" s="22" t="s">
        <v>3187</v>
      </c>
      <c r="F21" s="64">
        <v>1515</v>
      </c>
      <c r="G21" s="65" t="s">
        <v>131</v>
      </c>
    </row>
    <row r="22" spans="1:7" outlineLevel="1" x14ac:dyDescent="0.25">
      <c r="A22" t="s">
        <v>109</v>
      </c>
      <c r="C22" s="41" t="s">
        <v>2168</v>
      </c>
      <c r="D22" s="41" t="s">
        <v>439</v>
      </c>
      <c r="E22" s="22" t="s">
        <v>3188</v>
      </c>
      <c r="F22" s="64">
        <v>1520</v>
      </c>
      <c r="G22" s="65" t="s">
        <v>131</v>
      </c>
    </row>
    <row r="23" spans="1:7" outlineLevel="1" x14ac:dyDescent="0.25">
      <c r="A23" t="s">
        <v>109</v>
      </c>
      <c r="C23" s="41" t="s">
        <v>2169</v>
      </c>
      <c r="D23" s="41"/>
      <c r="E23" s="22" t="s">
        <v>2170</v>
      </c>
      <c r="F23" s="64">
        <v>1525</v>
      </c>
      <c r="G23" s="65" t="s">
        <v>133</v>
      </c>
    </row>
    <row r="24" spans="1:7" outlineLevel="1" x14ac:dyDescent="0.25">
      <c r="A24" t="s">
        <v>109</v>
      </c>
      <c r="C24" s="41" t="s">
        <v>373</v>
      </c>
      <c r="D24" s="41" t="s">
        <v>133</v>
      </c>
      <c r="E24" s="22" t="s">
        <v>3189</v>
      </c>
      <c r="F24" s="64">
        <v>1550</v>
      </c>
      <c r="G24" s="65" t="s">
        <v>131</v>
      </c>
    </row>
    <row r="25" spans="1:7" outlineLevel="1" x14ac:dyDescent="0.25">
      <c r="A25" t="s">
        <v>109</v>
      </c>
      <c r="C25" s="41" t="s">
        <v>505</v>
      </c>
      <c r="D25" s="41" t="s">
        <v>439</v>
      </c>
      <c r="E25" s="22" t="s">
        <v>506</v>
      </c>
      <c r="F25" s="64">
        <v>1600</v>
      </c>
      <c r="G25" s="65" t="s">
        <v>131</v>
      </c>
    </row>
    <row r="26" spans="1:7" outlineLevel="1" x14ac:dyDescent="0.25">
      <c r="A26" t="s">
        <v>109</v>
      </c>
      <c r="C26" s="41" t="s">
        <v>507</v>
      </c>
      <c r="D26" s="41" t="s">
        <v>439</v>
      </c>
      <c r="E26" s="22" t="s">
        <v>508</v>
      </c>
      <c r="F26" s="64">
        <v>1610</v>
      </c>
      <c r="G26" s="65" t="s">
        <v>131</v>
      </c>
    </row>
    <row r="27" spans="1:7" outlineLevel="1" x14ac:dyDescent="0.25">
      <c r="A27" t="s">
        <v>109</v>
      </c>
      <c r="C27" s="41" t="s">
        <v>509</v>
      </c>
      <c r="D27" s="41" t="s">
        <v>439</v>
      </c>
      <c r="E27" s="22" t="s">
        <v>510</v>
      </c>
      <c r="F27" s="64">
        <v>1620</v>
      </c>
      <c r="G27" s="65" t="s">
        <v>131</v>
      </c>
    </row>
    <row r="28" spans="1:7" outlineLevel="1" x14ac:dyDescent="0.25">
      <c r="A28" t="s">
        <v>109</v>
      </c>
      <c r="C28" s="41" t="s">
        <v>2171</v>
      </c>
      <c r="D28" s="41" t="s">
        <v>439</v>
      </c>
      <c r="E28" s="22" t="s">
        <v>2172</v>
      </c>
      <c r="F28" s="64">
        <v>1630</v>
      </c>
      <c r="G28" s="65" t="s">
        <v>131</v>
      </c>
    </row>
    <row r="29" spans="1:7" outlineLevel="1" x14ac:dyDescent="0.25">
      <c r="A29" t="s">
        <v>109</v>
      </c>
      <c r="C29" s="41" t="s">
        <v>511</v>
      </c>
      <c r="D29" s="41" t="s">
        <v>439</v>
      </c>
      <c r="E29" s="22" t="s">
        <v>512</v>
      </c>
      <c r="F29" s="64">
        <v>2000</v>
      </c>
      <c r="G29" s="65" t="s">
        <v>131</v>
      </c>
    </row>
    <row r="30" spans="1:7" outlineLevel="1" x14ac:dyDescent="0.25">
      <c r="A30" t="s">
        <v>109</v>
      </c>
      <c r="C30" s="41" t="s">
        <v>517</v>
      </c>
      <c r="D30" s="41" t="s">
        <v>439</v>
      </c>
      <c r="E30" s="22" t="s">
        <v>2173</v>
      </c>
      <c r="F30" s="64">
        <v>2010</v>
      </c>
      <c r="G30" s="65" t="s">
        <v>131</v>
      </c>
    </row>
    <row r="31" spans="1:7" outlineLevel="1" x14ac:dyDescent="0.25">
      <c r="A31" t="s">
        <v>109</v>
      </c>
      <c r="C31" s="41" t="s">
        <v>524</v>
      </c>
      <c r="D31" s="41" t="s">
        <v>439</v>
      </c>
      <c r="E31" s="22" t="s">
        <v>525</v>
      </c>
      <c r="F31" s="64">
        <v>2100</v>
      </c>
      <c r="G31" s="65" t="s">
        <v>131</v>
      </c>
    </row>
    <row r="32" spans="1:7" outlineLevel="1" x14ac:dyDescent="0.25">
      <c r="A32" t="s">
        <v>109</v>
      </c>
      <c r="C32" s="41" t="s">
        <v>526</v>
      </c>
      <c r="D32" s="41" t="s">
        <v>439</v>
      </c>
      <c r="E32" s="22" t="s">
        <v>527</v>
      </c>
      <c r="F32" s="64">
        <v>2105</v>
      </c>
      <c r="G32" s="65" t="s">
        <v>131</v>
      </c>
    </row>
    <row r="33" spans="1:7" outlineLevel="1" x14ac:dyDescent="0.25">
      <c r="A33" t="s">
        <v>109</v>
      </c>
      <c r="C33" s="41" t="s">
        <v>530</v>
      </c>
      <c r="D33" s="41" t="s">
        <v>439</v>
      </c>
      <c r="E33" s="22" t="s">
        <v>531</v>
      </c>
      <c r="F33" s="64">
        <v>2105</v>
      </c>
      <c r="G33" s="65" t="s">
        <v>131</v>
      </c>
    </row>
    <row r="34" spans="1:7" outlineLevel="1" x14ac:dyDescent="0.25">
      <c r="A34" t="s">
        <v>109</v>
      </c>
      <c r="C34" s="41" t="s">
        <v>532</v>
      </c>
      <c r="D34" s="41" t="s">
        <v>439</v>
      </c>
      <c r="E34" s="22" t="s">
        <v>533</v>
      </c>
      <c r="F34" s="64">
        <v>2105</v>
      </c>
      <c r="G34" s="65" t="s">
        <v>105</v>
      </c>
    </row>
    <row r="35" spans="1:7" outlineLevel="1" x14ac:dyDescent="0.25">
      <c r="A35" t="s">
        <v>109</v>
      </c>
      <c r="C35" s="41" t="s">
        <v>536</v>
      </c>
      <c r="D35" s="41" t="s">
        <v>439</v>
      </c>
      <c r="E35" s="22" t="s">
        <v>3190</v>
      </c>
      <c r="F35" s="64">
        <v>2110</v>
      </c>
      <c r="G35" s="65" t="s">
        <v>131</v>
      </c>
    </row>
    <row r="36" spans="1:7" outlineLevel="1" x14ac:dyDescent="0.25">
      <c r="A36" t="s">
        <v>109</v>
      </c>
      <c r="C36" s="41" t="s">
        <v>546</v>
      </c>
      <c r="D36" s="41" t="s">
        <v>439</v>
      </c>
      <c r="E36" s="22" t="s">
        <v>547</v>
      </c>
      <c r="F36" s="64">
        <v>2200</v>
      </c>
      <c r="G36" s="65" t="s">
        <v>131</v>
      </c>
    </row>
    <row r="37" spans="1:7" outlineLevel="1" x14ac:dyDescent="0.25">
      <c r="A37" t="s">
        <v>109</v>
      </c>
      <c r="C37" s="41" t="s">
        <v>2174</v>
      </c>
      <c r="D37" s="41"/>
      <c r="E37" s="22" t="s">
        <v>2175</v>
      </c>
      <c r="F37" s="64">
        <v>2201</v>
      </c>
      <c r="G37" s="65" t="s">
        <v>105</v>
      </c>
    </row>
    <row r="38" spans="1:7" outlineLevel="1" x14ac:dyDescent="0.25">
      <c r="A38" t="s">
        <v>109</v>
      </c>
      <c r="C38" s="41" t="s">
        <v>592</v>
      </c>
      <c r="D38" s="41" t="s">
        <v>439</v>
      </c>
      <c r="E38" s="22" t="s">
        <v>593</v>
      </c>
      <c r="F38" s="64">
        <v>2300</v>
      </c>
      <c r="G38" s="65" t="s">
        <v>131</v>
      </c>
    </row>
    <row r="39" spans="1:7" outlineLevel="1" x14ac:dyDescent="0.25">
      <c r="A39" t="s">
        <v>109</v>
      </c>
      <c r="C39" s="41" t="s">
        <v>594</v>
      </c>
      <c r="D39" s="41" t="s">
        <v>439</v>
      </c>
      <c r="E39" s="22" t="s">
        <v>595</v>
      </c>
      <c r="F39" s="64">
        <v>2301</v>
      </c>
      <c r="G39" s="65" t="s">
        <v>131</v>
      </c>
    </row>
    <row r="40" spans="1:7" outlineLevel="1" x14ac:dyDescent="0.25">
      <c r="A40" t="s">
        <v>109</v>
      </c>
      <c r="C40" s="41" t="s">
        <v>602</v>
      </c>
      <c r="D40" s="41" t="s">
        <v>439</v>
      </c>
      <c r="E40" s="22" t="s">
        <v>3191</v>
      </c>
      <c r="F40" s="64">
        <v>2310</v>
      </c>
      <c r="G40" s="65" t="s">
        <v>131</v>
      </c>
    </row>
    <row r="41" spans="1:7" outlineLevel="1" x14ac:dyDescent="0.25">
      <c r="A41" t="s">
        <v>109</v>
      </c>
      <c r="C41" s="41" t="s">
        <v>603</v>
      </c>
      <c r="D41" s="41" t="s">
        <v>439</v>
      </c>
      <c r="E41" s="22" t="s">
        <v>3192</v>
      </c>
      <c r="F41" s="64">
        <v>2315</v>
      </c>
      <c r="G41" s="65" t="s">
        <v>105</v>
      </c>
    </row>
    <row r="42" spans="1:7" outlineLevel="1" x14ac:dyDescent="0.25">
      <c r="A42" t="s">
        <v>109</v>
      </c>
      <c r="C42" s="41" t="s">
        <v>604</v>
      </c>
      <c r="D42" s="41" t="s">
        <v>439</v>
      </c>
      <c r="E42" s="22" t="s">
        <v>3193</v>
      </c>
      <c r="F42" s="64">
        <v>2320</v>
      </c>
      <c r="G42" s="65" t="s">
        <v>131</v>
      </c>
    </row>
    <row r="43" spans="1:7" outlineLevel="1" x14ac:dyDescent="0.25">
      <c r="A43" t="s">
        <v>109</v>
      </c>
      <c r="C43" s="41" t="s">
        <v>605</v>
      </c>
      <c r="D43" s="41" t="s">
        <v>439</v>
      </c>
      <c r="E43" s="22" t="s">
        <v>3194</v>
      </c>
      <c r="F43" s="64">
        <v>2400</v>
      </c>
      <c r="G43" s="65" t="s">
        <v>131</v>
      </c>
    </row>
    <row r="44" spans="1:7" outlineLevel="1" x14ac:dyDescent="0.25">
      <c r="A44" t="s">
        <v>109</v>
      </c>
      <c r="C44" s="41" t="s">
        <v>2176</v>
      </c>
      <c r="D44" s="41" t="s">
        <v>439</v>
      </c>
      <c r="E44" s="22" t="s">
        <v>3195</v>
      </c>
      <c r="F44" s="64">
        <v>2401</v>
      </c>
      <c r="G44" s="65" t="s">
        <v>105</v>
      </c>
    </row>
    <row r="45" spans="1:7" outlineLevel="1" x14ac:dyDescent="0.25">
      <c r="A45" t="s">
        <v>109</v>
      </c>
      <c r="C45" s="41" t="s">
        <v>2177</v>
      </c>
      <c r="D45" s="41"/>
      <c r="E45" s="22" t="s">
        <v>3196</v>
      </c>
      <c r="F45" s="64">
        <v>2401</v>
      </c>
      <c r="G45" s="65" t="s">
        <v>105</v>
      </c>
    </row>
    <row r="46" spans="1:7" outlineLevel="1" x14ac:dyDescent="0.25">
      <c r="A46" t="s">
        <v>109</v>
      </c>
      <c r="C46" s="41" t="s">
        <v>610</v>
      </c>
      <c r="D46" s="41" t="s">
        <v>439</v>
      </c>
      <c r="E46" s="22" t="s">
        <v>3197</v>
      </c>
      <c r="F46" s="64">
        <v>2405</v>
      </c>
      <c r="G46" s="65" t="s">
        <v>131</v>
      </c>
    </row>
    <row r="47" spans="1:7" outlineLevel="1" x14ac:dyDescent="0.25">
      <c r="A47" t="s">
        <v>109</v>
      </c>
      <c r="C47" s="41" t="s">
        <v>612</v>
      </c>
      <c r="D47" s="41" t="s">
        <v>439</v>
      </c>
      <c r="E47" s="22" t="s">
        <v>3198</v>
      </c>
      <c r="F47" s="64">
        <v>2410</v>
      </c>
      <c r="G47" s="65" t="s">
        <v>131</v>
      </c>
    </row>
    <row r="48" spans="1:7" outlineLevel="1" x14ac:dyDescent="0.25">
      <c r="A48" t="s">
        <v>109</v>
      </c>
      <c r="C48" s="41" t="s">
        <v>614</v>
      </c>
      <c r="D48" s="41" t="s">
        <v>439</v>
      </c>
      <c r="E48" s="22" t="s">
        <v>3199</v>
      </c>
      <c r="F48" s="64">
        <v>2415</v>
      </c>
      <c r="G48" s="65" t="s">
        <v>131</v>
      </c>
    </row>
    <row r="49" spans="1:7" outlineLevel="1" x14ac:dyDescent="0.25">
      <c r="A49" t="s">
        <v>109</v>
      </c>
      <c r="C49" s="41" t="s">
        <v>615</v>
      </c>
      <c r="D49" s="41" t="s">
        <v>439</v>
      </c>
      <c r="E49" s="22" t="s">
        <v>3200</v>
      </c>
      <c r="F49" s="64">
        <v>2420</v>
      </c>
      <c r="G49" s="65" t="s">
        <v>131</v>
      </c>
    </row>
    <row r="50" spans="1:7" outlineLevel="1" x14ac:dyDescent="0.25">
      <c r="A50" t="s">
        <v>109</v>
      </c>
      <c r="C50" s="41" t="s">
        <v>616</v>
      </c>
      <c r="D50" s="41" t="s">
        <v>439</v>
      </c>
      <c r="E50" s="22" t="s">
        <v>3201</v>
      </c>
      <c r="F50" s="64">
        <v>2425</v>
      </c>
      <c r="G50" s="65" t="s">
        <v>131</v>
      </c>
    </row>
    <row r="51" spans="1:7" outlineLevel="1" x14ac:dyDescent="0.25">
      <c r="A51" t="s">
        <v>109</v>
      </c>
      <c r="C51" s="41" t="s">
        <v>617</v>
      </c>
      <c r="D51" s="41" t="s">
        <v>439</v>
      </c>
      <c r="E51" s="22" t="s">
        <v>3202</v>
      </c>
      <c r="F51" s="64">
        <v>2435</v>
      </c>
      <c r="G51" s="65" t="s">
        <v>131</v>
      </c>
    </row>
    <row r="52" spans="1:7" outlineLevel="1" x14ac:dyDescent="0.25">
      <c r="A52" t="s">
        <v>109</v>
      </c>
      <c r="C52" s="41" t="s">
        <v>618</v>
      </c>
      <c r="D52" s="41" t="s">
        <v>439</v>
      </c>
      <c r="E52" s="22" t="s">
        <v>3203</v>
      </c>
      <c r="F52" s="64">
        <v>2440</v>
      </c>
      <c r="G52" s="65" t="s">
        <v>131</v>
      </c>
    </row>
    <row r="53" spans="1:7" outlineLevel="1" x14ac:dyDescent="0.25">
      <c r="A53" t="s">
        <v>109</v>
      </c>
      <c r="C53" s="41" t="s">
        <v>619</v>
      </c>
      <c r="D53" s="41" t="s">
        <v>439</v>
      </c>
      <c r="E53" s="22" t="s">
        <v>3204</v>
      </c>
      <c r="F53" s="64">
        <v>2445</v>
      </c>
      <c r="G53" s="65" t="s">
        <v>131</v>
      </c>
    </row>
    <row r="54" spans="1:7" outlineLevel="1" x14ac:dyDescent="0.25">
      <c r="A54" t="s">
        <v>109</v>
      </c>
      <c r="C54" s="41" t="s">
        <v>620</v>
      </c>
      <c r="D54" s="41" t="s">
        <v>439</v>
      </c>
      <c r="E54" s="22" t="s">
        <v>3205</v>
      </c>
      <c r="F54" s="64">
        <v>2450</v>
      </c>
      <c r="G54" s="65" t="s">
        <v>131</v>
      </c>
    </row>
    <row r="55" spans="1:7" outlineLevel="1" x14ac:dyDescent="0.25">
      <c r="A55" t="s">
        <v>109</v>
      </c>
      <c r="C55" s="41" t="s">
        <v>621</v>
      </c>
      <c r="D55" s="41" t="s">
        <v>439</v>
      </c>
      <c r="E55" s="22" t="s">
        <v>3206</v>
      </c>
      <c r="F55" s="64">
        <v>2455</v>
      </c>
      <c r="G55" s="65" t="s">
        <v>105</v>
      </c>
    </row>
    <row r="56" spans="1:7" outlineLevel="1" x14ac:dyDescent="0.25">
      <c r="A56" t="s">
        <v>109</v>
      </c>
      <c r="C56" s="41" t="s">
        <v>2178</v>
      </c>
      <c r="D56" s="41"/>
      <c r="E56" s="22" t="s">
        <v>3207</v>
      </c>
      <c r="F56" s="64">
        <v>2460</v>
      </c>
      <c r="G56" s="65" t="s">
        <v>133</v>
      </c>
    </row>
    <row r="57" spans="1:7" outlineLevel="1" x14ac:dyDescent="0.25">
      <c r="A57" t="s">
        <v>109</v>
      </c>
      <c r="C57" s="41" t="s">
        <v>622</v>
      </c>
      <c r="D57" s="41" t="s">
        <v>439</v>
      </c>
      <c r="E57" s="22" t="s">
        <v>623</v>
      </c>
      <c r="F57" s="64">
        <v>2600</v>
      </c>
      <c r="G57" s="65" t="s">
        <v>131</v>
      </c>
    </row>
    <row r="58" spans="1:7" outlineLevel="1" x14ac:dyDescent="0.25">
      <c r="A58" t="s">
        <v>109</v>
      </c>
      <c r="C58" s="41" t="s">
        <v>2179</v>
      </c>
      <c r="D58" s="41"/>
      <c r="E58" s="22" t="s">
        <v>2180</v>
      </c>
      <c r="F58" s="64">
        <v>2601</v>
      </c>
      <c r="G58" s="65" t="s">
        <v>105</v>
      </c>
    </row>
    <row r="59" spans="1:7" outlineLevel="1" x14ac:dyDescent="0.25">
      <c r="A59" t="s">
        <v>109</v>
      </c>
      <c r="C59" s="41" t="s">
        <v>632</v>
      </c>
      <c r="D59" s="41" t="s">
        <v>439</v>
      </c>
      <c r="E59" s="22" t="s">
        <v>633</v>
      </c>
      <c r="F59" s="64">
        <v>2605</v>
      </c>
      <c r="G59" s="65" t="s">
        <v>131</v>
      </c>
    </row>
    <row r="60" spans="1:7" outlineLevel="1" x14ac:dyDescent="0.25">
      <c r="A60" t="s">
        <v>109</v>
      </c>
      <c r="C60" s="41" t="s">
        <v>634</v>
      </c>
      <c r="D60" s="41" t="s">
        <v>439</v>
      </c>
      <c r="E60" s="22" t="s">
        <v>635</v>
      </c>
      <c r="F60" s="64">
        <v>2610</v>
      </c>
      <c r="G60" s="65" t="s">
        <v>131</v>
      </c>
    </row>
    <row r="61" spans="1:7" outlineLevel="1" x14ac:dyDescent="0.25">
      <c r="A61" t="s">
        <v>109</v>
      </c>
      <c r="C61" s="41" t="s">
        <v>636</v>
      </c>
      <c r="D61" s="41" t="s">
        <v>439</v>
      </c>
      <c r="E61" s="22" t="s">
        <v>637</v>
      </c>
      <c r="F61" s="64">
        <v>2615</v>
      </c>
      <c r="G61" s="65" t="s">
        <v>131</v>
      </c>
    </row>
    <row r="62" spans="1:7" outlineLevel="1" x14ac:dyDescent="0.25">
      <c r="A62" t="s">
        <v>109</v>
      </c>
      <c r="C62" s="41" t="s">
        <v>638</v>
      </c>
      <c r="D62" s="41" t="s">
        <v>439</v>
      </c>
      <c r="E62" s="22" t="s">
        <v>639</v>
      </c>
      <c r="F62" s="64">
        <v>2620</v>
      </c>
      <c r="G62" s="65" t="s">
        <v>131</v>
      </c>
    </row>
    <row r="63" spans="1:7" outlineLevel="1" x14ac:dyDescent="0.25">
      <c r="A63" t="s">
        <v>109</v>
      </c>
      <c r="C63" s="41" t="s">
        <v>642</v>
      </c>
      <c r="D63" s="41" t="s">
        <v>439</v>
      </c>
      <c r="E63" s="22" t="s">
        <v>643</v>
      </c>
      <c r="F63" s="64">
        <v>2625</v>
      </c>
      <c r="G63" s="65" t="s">
        <v>131</v>
      </c>
    </row>
    <row r="64" spans="1:7" outlineLevel="1" x14ac:dyDescent="0.25">
      <c r="A64" t="s">
        <v>109</v>
      </c>
      <c r="C64" s="41" t="s">
        <v>644</v>
      </c>
      <c r="D64" s="41" t="s">
        <v>439</v>
      </c>
      <c r="E64" s="22" t="s">
        <v>645</v>
      </c>
      <c r="F64" s="64">
        <v>2635</v>
      </c>
      <c r="G64" s="65" t="s">
        <v>131</v>
      </c>
    </row>
    <row r="65" spans="1:7" outlineLevel="1" x14ac:dyDescent="0.25">
      <c r="A65" t="s">
        <v>109</v>
      </c>
      <c r="C65" s="41" t="s">
        <v>646</v>
      </c>
      <c r="D65" s="41" t="s">
        <v>439</v>
      </c>
      <c r="E65" s="22" t="s">
        <v>647</v>
      </c>
      <c r="F65" s="64">
        <v>2635</v>
      </c>
      <c r="G65" s="65" t="s">
        <v>131</v>
      </c>
    </row>
    <row r="66" spans="1:7" outlineLevel="1" x14ac:dyDescent="0.25">
      <c r="A66" t="s">
        <v>109</v>
      </c>
      <c r="C66" s="41" t="s">
        <v>648</v>
      </c>
      <c r="D66" s="41" t="s">
        <v>439</v>
      </c>
      <c r="E66" s="22" t="s">
        <v>649</v>
      </c>
      <c r="F66" s="64">
        <v>2635</v>
      </c>
      <c r="G66" s="65" t="s">
        <v>105</v>
      </c>
    </row>
    <row r="67" spans="1:7" outlineLevel="1" x14ac:dyDescent="0.25">
      <c r="A67" t="s">
        <v>109</v>
      </c>
      <c r="C67" s="41" t="s">
        <v>650</v>
      </c>
      <c r="D67" s="41" t="s">
        <v>439</v>
      </c>
      <c r="E67" s="22" t="s">
        <v>651</v>
      </c>
      <c r="F67" s="64">
        <v>2635</v>
      </c>
      <c r="G67" s="65" t="s">
        <v>131</v>
      </c>
    </row>
    <row r="68" spans="1:7" outlineLevel="1" x14ac:dyDescent="0.25">
      <c r="A68" t="s">
        <v>109</v>
      </c>
      <c r="C68" s="41" t="s">
        <v>654</v>
      </c>
      <c r="D68" s="41" t="s">
        <v>439</v>
      </c>
      <c r="E68" s="22" t="s">
        <v>655</v>
      </c>
      <c r="F68" s="64">
        <v>2700</v>
      </c>
      <c r="G68" s="65" t="s">
        <v>131</v>
      </c>
    </row>
    <row r="69" spans="1:7" outlineLevel="1" x14ac:dyDescent="0.25">
      <c r="A69" t="s">
        <v>109</v>
      </c>
      <c r="C69" s="41" t="s">
        <v>2181</v>
      </c>
      <c r="D69" s="41"/>
      <c r="E69" s="22" t="s">
        <v>2182</v>
      </c>
      <c r="F69" s="64">
        <v>2701</v>
      </c>
      <c r="G69" s="65" t="s">
        <v>105</v>
      </c>
    </row>
    <row r="70" spans="1:7" outlineLevel="1" x14ac:dyDescent="0.25">
      <c r="A70" t="s">
        <v>109</v>
      </c>
      <c r="C70" s="41" t="s">
        <v>2183</v>
      </c>
      <c r="D70" s="41"/>
      <c r="E70" s="22" t="s">
        <v>2184</v>
      </c>
      <c r="F70" s="64">
        <v>2705</v>
      </c>
      <c r="G70" s="65" t="s">
        <v>133</v>
      </c>
    </row>
    <row r="71" spans="1:7" outlineLevel="1" x14ac:dyDescent="0.25">
      <c r="A71" t="s">
        <v>109</v>
      </c>
      <c r="C71" s="41" t="s">
        <v>670</v>
      </c>
      <c r="D71" s="41" t="s">
        <v>439</v>
      </c>
      <c r="E71" s="22" t="s">
        <v>671</v>
      </c>
      <c r="F71" s="64">
        <v>2710</v>
      </c>
      <c r="G71" s="65" t="s">
        <v>131</v>
      </c>
    </row>
    <row r="72" spans="1:7" outlineLevel="1" x14ac:dyDescent="0.25">
      <c r="A72" t="s">
        <v>109</v>
      </c>
      <c r="C72" s="41" t="s">
        <v>672</v>
      </c>
      <c r="D72" s="41" t="s">
        <v>439</v>
      </c>
      <c r="E72" s="22" t="s">
        <v>673</v>
      </c>
      <c r="F72" s="64">
        <v>2715</v>
      </c>
      <c r="G72" s="65" t="s">
        <v>131</v>
      </c>
    </row>
    <row r="73" spans="1:7" outlineLevel="1" x14ac:dyDescent="0.25">
      <c r="A73" t="s">
        <v>109</v>
      </c>
      <c r="C73" s="41" t="s">
        <v>674</v>
      </c>
      <c r="D73" s="41" t="s">
        <v>439</v>
      </c>
      <c r="E73" s="22" t="s">
        <v>675</v>
      </c>
      <c r="F73" s="64">
        <v>2720</v>
      </c>
      <c r="G73" s="65" t="s">
        <v>131</v>
      </c>
    </row>
    <row r="74" spans="1:7" outlineLevel="1" x14ac:dyDescent="0.25">
      <c r="A74" t="s">
        <v>109</v>
      </c>
      <c r="C74" s="41" t="s">
        <v>676</v>
      </c>
      <c r="D74" s="41" t="s">
        <v>439</v>
      </c>
      <c r="E74" s="22" t="s">
        <v>677</v>
      </c>
      <c r="F74" s="64">
        <v>2725</v>
      </c>
      <c r="G74" s="65" t="s">
        <v>131</v>
      </c>
    </row>
    <row r="75" spans="1:7" outlineLevel="1" x14ac:dyDescent="0.25">
      <c r="A75" t="s">
        <v>109</v>
      </c>
      <c r="C75" s="41" t="s">
        <v>678</v>
      </c>
      <c r="D75" s="41" t="s">
        <v>439</v>
      </c>
      <c r="E75" s="22" t="s">
        <v>679</v>
      </c>
      <c r="F75" s="64">
        <v>2730</v>
      </c>
      <c r="G75" s="65" t="s">
        <v>131</v>
      </c>
    </row>
    <row r="76" spans="1:7" outlineLevel="1" x14ac:dyDescent="0.25">
      <c r="A76" t="s">
        <v>109</v>
      </c>
      <c r="C76" s="41" t="s">
        <v>680</v>
      </c>
      <c r="D76" s="41" t="s">
        <v>439</v>
      </c>
      <c r="E76" s="22" t="s">
        <v>681</v>
      </c>
      <c r="F76" s="64">
        <v>2735</v>
      </c>
      <c r="G76" s="65" t="s">
        <v>131</v>
      </c>
    </row>
    <row r="77" spans="1:7" outlineLevel="1" x14ac:dyDescent="0.25">
      <c r="A77" t="s">
        <v>109</v>
      </c>
      <c r="C77" s="41" t="s">
        <v>682</v>
      </c>
      <c r="D77" s="41" t="s">
        <v>439</v>
      </c>
      <c r="E77" s="22" t="s">
        <v>683</v>
      </c>
      <c r="F77" s="64">
        <v>2740</v>
      </c>
      <c r="G77" s="65" t="s">
        <v>131</v>
      </c>
    </row>
    <row r="78" spans="1:7" outlineLevel="1" x14ac:dyDescent="0.25">
      <c r="A78" t="s">
        <v>109</v>
      </c>
      <c r="C78" s="41" t="s">
        <v>684</v>
      </c>
      <c r="D78" s="41" t="s">
        <v>439</v>
      </c>
      <c r="E78" s="22" t="s">
        <v>685</v>
      </c>
      <c r="F78" s="64">
        <v>2745</v>
      </c>
      <c r="G78" s="65" t="s">
        <v>131</v>
      </c>
    </row>
    <row r="79" spans="1:7" outlineLevel="1" x14ac:dyDescent="0.25">
      <c r="A79" t="s">
        <v>109</v>
      </c>
      <c r="C79" s="41" t="s">
        <v>688</v>
      </c>
      <c r="D79" s="41" t="s">
        <v>439</v>
      </c>
      <c r="E79" s="22" t="s">
        <v>689</v>
      </c>
      <c r="F79" s="64">
        <v>2750</v>
      </c>
      <c r="G79" s="65" t="s">
        <v>131</v>
      </c>
    </row>
    <row r="80" spans="1:7" outlineLevel="1" x14ac:dyDescent="0.25">
      <c r="A80" t="s">
        <v>109</v>
      </c>
      <c r="C80" s="41" t="s">
        <v>690</v>
      </c>
      <c r="D80" s="41" t="s">
        <v>439</v>
      </c>
      <c r="E80" s="22" t="s">
        <v>691</v>
      </c>
      <c r="F80" s="64">
        <v>2755</v>
      </c>
      <c r="G80" s="65" t="s">
        <v>131</v>
      </c>
    </row>
    <row r="81" spans="1:7" outlineLevel="1" x14ac:dyDescent="0.25">
      <c r="A81" t="s">
        <v>109</v>
      </c>
      <c r="C81" s="41" t="s">
        <v>692</v>
      </c>
      <c r="D81" s="41" t="s">
        <v>439</v>
      </c>
      <c r="E81" s="22" t="s">
        <v>693</v>
      </c>
      <c r="F81" s="64">
        <v>2800</v>
      </c>
      <c r="G81" s="65" t="s">
        <v>131</v>
      </c>
    </row>
    <row r="82" spans="1:7" outlineLevel="1" x14ac:dyDescent="0.25">
      <c r="A82" t="s">
        <v>109</v>
      </c>
      <c r="C82" s="41" t="s">
        <v>2185</v>
      </c>
      <c r="D82" s="41"/>
      <c r="E82" s="22" t="s">
        <v>2186</v>
      </c>
      <c r="F82" s="64">
        <v>2801</v>
      </c>
      <c r="G82" s="65" t="s">
        <v>105</v>
      </c>
    </row>
    <row r="83" spans="1:7" outlineLevel="1" x14ac:dyDescent="0.25">
      <c r="A83" t="s">
        <v>109</v>
      </c>
      <c r="C83" s="41" t="s">
        <v>706</v>
      </c>
      <c r="D83" s="41" t="s">
        <v>439</v>
      </c>
      <c r="E83" s="22" t="s">
        <v>707</v>
      </c>
      <c r="F83" s="64">
        <v>2805</v>
      </c>
      <c r="G83" s="65" t="s">
        <v>131</v>
      </c>
    </row>
    <row r="84" spans="1:7" outlineLevel="1" x14ac:dyDescent="0.25">
      <c r="A84" t="s">
        <v>109</v>
      </c>
      <c r="C84" s="41" t="s">
        <v>708</v>
      </c>
      <c r="D84" s="41" t="s">
        <v>439</v>
      </c>
      <c r="E84" s="22" t="s">
        <v>709</v>
      </c>
      <c r="F84" s="64">
        <v>2810</v>
      </c>
      <c r="G84" s="65" t="s">
        <v>131</v>
      </c>
    </row>
    <row r="85" spans="1:7" outlineLevel="1" x14ac:dyDescent="0.25">
      <c r="A85" t="s">
        <v>109</v>
      </c>
      <c r="C85" s="41" t="s">
        <v>710</v>
      </c>
      <c r="D85" s="41" t="s">
        <v>439</v>
      </c>
      <c r="E85" s="22" t="s">
        <v>3208</v>
      </c>
      <c r="F85" s="64">
        <v>2815</v>
      </c>
      <c r="G85" s="65" t="s">
        <v>131</v>
      </c>
    </row>
    <row r="86" spans="1:7" outlineLevel="1" x14ac:dyDescent="0.25">
      <c r="A86" t="s">
        <v>109</v>
      </c>
      <c r="C86" s="41" t="s">
        <v>711</v>
      </c>
      <c r="D86" s="41" t="s">
        <v>439</v>
      </c>
      <c r="E86" s="22" t="s">
        <v>712</v>
      </c>
      <c r="F86" s="64">
        <v>2820</v>
      </c>
      <c r="G86" s="65" t="s">
        <v>131</v>
      </c>
    </row>
    <row r="87" spans="1:7" outlineLevel="1" x14ac:dyDescent="0.25">
      <c r="A87" t="s">
        <v>109</v>
      </c>
      <c r="C87" s="41" t="s">
        <v>713</v>
      </c>
      <c r="D87" s="41" t="s">
        <v>439</v>
      </c>
      <c r="E87" s="22" t="s">
        <v>714</v>
      </c>
      <c r="F87" s="64">
        <v>2825</v>
      </c>
      <c r="G87" s="65" t="s">
        <v>131</v>
      </c>
    </row>
    <row r="88" spans="1:7" outlineLevel="1" x14ac:dyDescent="0.25">
      <c r="A88" t="s">
        <v>109</v>
      </c>
      <c r="C88" s="41" t="s">
        <v>715</v>
      </c>
      <c r="D88" s="41" t="s">
        <v>439</v>
      </c>
      <c r="E88" s="22" t="s">
        <v>716</v>
      </c>
      <c r="F88" s="64">
        <v>2830</v>
      </c>
      <c r="G88" s="65" t="s">
        <v>131</v>
      </c>
    </row>
    <row r="89" spans="1:7" outlineLevel="1" x14ac:dyDescent="0.25">
      <c r="A89" t="s">
        <v>109</v>
      </c>
      <c r="C89" s="41" t="s">
        <v>717</v>
      </c>
      <c r="D89" s="41" t="s">
        <v>439</v>
      </c>
      <c r="E89" s="22" t="s">
        <v>718</v>
      </c>
      <c r="F89" s="64">
        <v>2835</v>
      </c>
      <c r="G89" s="65" t="s">
        <v>131</v>
      </c>
    </row>
    <row r="90" spans="1:7" outlineLevel="1" x14ac:dyDescent="0.25">
      <c r="A90" t="s">
        <v>109</v>
      </c>
      <c r="C90" s="41" t="s">
        <v>719</v>
      </c>
      <c r="D90" s="41" t="s">
        <v>439</v>
      </c>
      <c r="E90" s="22" t="s">
        <v>720</v>
      </c>
      <c r="F90" s="64">
        <v>2840</v>
      </c>
      <c r="G90" s="65" t="s">
        <v>131</v>
      </c>
    </row>
    <row r="91" spans="1:7" outlineLevel="1" x14ac:dyDescent="0.25">
      <c r="A91" t="s">
        <v>109</v>
      </c>
      <c r="C91" s="41" t="s">
        <v>721</v>
      </c>
      <c r="D91" s="41" t="s">
        <v>439</v>
      </c>
      <c r="E91" s="22" t="s">
        <v>722</v>
      </c>
      <c r="F91" s="64">
        <v>2845</v>
      </c>
      <c r="G91" s="65" t="s">
        <v>131</v>
      </c>
    </row>
    <row r="92" spans="1:7" outlineLevel="1" x14ac:dyDescent="0.25">
      <c r="A92" t="s">
        <v>109</v>
      </c>
      <c r="C92" s="41" t="s">
        <v>723</v>
      </c>
      <c r="D92" s="41" t="s">
        <v>439</v>
      </c>
      <c r="E92" s="22" t="s">
        <v>724</v>
      </c>
      <c r="F92" s="64">
        <v>2900</v>
      </c>
      <c r="G92" s="65" t="s">
        <v>131</v>
      </c>
    </row>
    <row r="93" spans="1:7" outlineLevel="1" x14ac:dyDescent="0.25">
      <c r="A93" t="s">
        <v>109</v>
      </c>
      <c r="C93" s="41" t="s">
        <v>2187</v>
      </c>
      <c r="D93" s="41" t="s">
        <v>439</v>
      </c>
      <c r="E93" s="22" t="s">
        <v>2188</v>
      </c>
      <c r="F93" s="64">
        <v>2901</v>
      </c>
      <c r="G93" s="65" t="s">
        <v>105</v>
      </c>
    </row>
    <row r="94" spans="1:7" outlineLevel="1" x14ac:dyDescent="0.25">
      <c r="A94" t="s">
        <v>109</v>
      </c>
      <c r="C94" s="41" t="s">
        <v>729</v>
      </c>
      <c r="D94" s="41" t="s">
        <v>439</v>
      </c>
      <c r="E94" s="22" t="s">
        <v>2189</v>
      </c>
      <c r="F94" s="64">
        <v>2905</v>
      </c>
      <c r="G94" s="65" t="s">
        <v>131</v>
      </c>
    </row>
    <row r="95" spans="1:7" outlineLevel="1" x14ac:dyDescent="0.25">
      <c r="A95" t="s">
        <v>109</v>
      </c>
      <c r="C95" s="41" t="s">
        <v>730</v>
      </c>
      <c r="D95" s="41" t="s">
        <v>439</v>
      </c>
      <c r="E95" s="22" t="s">
        <v>731</v>
      </c>
      <c r="F95" s="64">
        <v>2910</v>
      </c>
      <c r="G95" s="65" t="s">
        <v>131</v>
      </c>
    </row>
    <row r="96" spans="1:7" outlineLevel="1" x14ac:dyDescent="0.25">
      <c r="A96" t="s">
        <v>109</v>
      </c>
      <c r="C96" s="41" t="s">
        <v>733</v>
      </c>
      <c r="D96" s="41" t="s">
        <v>439</v>
      </c>
      <c r="E96" s="22" t="s">
        <v>734</v>
      </c>
      <c r="F96" s="64">
        <v>2915</v>
      </c>
      <c r="G96" s="65" t="s">
        <v>131</v>
      </c>
    </row>
    <row r="97" spans="1:7" outlineLevel="1" x14ac:dyDescent="0.25">
      <c r="A97" t="s">
        <v>109</v>
      </c>
      <c r="C97" s="41" t="s">
        <v>738</v>
      </c>
      <c r="D97" s="41" t="s">
        <v>439</v>
      </c>
      <c r="E97" s="22" t="s">
        <v>739</v>
      </c>
      <c r="F97" s="64">
        <v>2920</v>
      </c>
      <c r="G97" s="65" t="s">
        <v>131</v>
      </c>
    </row>
    <row r="98" spans="1:7" outlineLevel="1" x14ac:dyDescent="0.25">
      <c r="A98" t="s">
        <v>109</v>
      </c>
      <c r="C98" s="41" t="s">
        <v>745</v>
      </c>
      <c r="D98" s="41" t="s">
        <v>439</v>
      </c>
      <c r="E98" s="22" t="s">
        <v>746</v>
      </c>
      <c r="F98" s="64">
        <v>2925</v>
      </c>
      <c r="G98" s="65" t="s">
        <v>131</v>
      </c>
    </row>
    <row r="99" spans="1:7" outlineLevel="1" x14ac:dyDescent="0.25">
      <c r="A99" t="s">
        <v>109</v>
      </c>
      <c r="C99" s="41" t="s">
        <v>747</v>
      </c>
      <c r="D99" s="41" t="s">
        <v>439</v>
      </c>
      <c r="E99" s="22" t="s">
        <v>748</v>
      </c>
      <c r="F99" s="64">
        <v>2930</v>
      </c>
      <c r="G99" s="65" t="s">
        <v>131</v>
      </c>
    </row>
    <row r="100" spans="1:7" outlineLevel="1" x14ac:dyDescent="0.25">
      <c r="A100" t="s">
        <v>109</v>
      </c>
      <c r="C100" s="41" t="s">
        <v>749</v>
      </c>
      <c r="D100" s="41" t="s">
        <v>439</v>
      </c>
      <c r="E100" s="22" t="s">
        <v>750</v>
      </c>
      <c r="F100" s="64">
        <v>2940</v>
      </c>
      <c r="G100" s="65" t="s">
        <v>131</v>
      </c>
    </row>
    <row r="101" spans="1:7" outlineLevel="1" x14ac:dyDescent="0.25">
      <c r="A101" t="s">
        <v>109</v>
      </c>
      <c r="C101" s="41" t="s">
        <v>751</v>
      </c>
      <c r="D101" s="41" t="s">
        <v>439</v>
      </c>
      <c r="E101" s="22" t="s">
        <v>752</v>
      </c>
      <c r="F101" s="64">
        <v>2945</v>
      </c>
      <c r="G101" s="65" t="s">
        <v>105</v>
      </c>
    </row>
    <row r="102" spans="1:7" outlineLevel="1" x14ac:dyDescent="0.25">
      <c r="A102" t="s">
        <v>109</v>
      </c>
      <c r="C102" s="41" t="s">
        <v>753</v>
      </c>
      <c r="D102" s="41" t="s">
        <v>439</v>
      </c>
      <c r="E102" s="22" t="s">
        <v>754</v>
      </c>
      <c r="F102" s="64">
        <v>2950</v>
      </c>
      <c r="G102" s="65" t="s">
        <v>131</v>
      </c>
    </row>
    <row r="103" spans="1:7" outlineLevel="1" x14ac:dyDescent="0.25">
      <c r="A103" t="s">
        <v>109</v>
      </c>
      <c r="C103" s="41" t="s">
        <v>755</v>
      </c>
      <c r="D103" s="41" t="s">
        <v>439</v>
      </c>
      <c r="E103" s="22" t="s">
        <v>756</v>
      </c>
      <c r="F103" s="64">
        <v>2955</v>
      </c>
      <c r="G103" s="65" t="s">
        <v>131</v>
      </c>
    </row>
    <row r="104" spans="1:7" outlineLevel="1" x14ac:dyDescent="0.25">
      <c r="A104" t="s">
        <v>109</v>
      </c>
      <c r="C104" s="41" t="s">
        <v>757</v>
      </c>
      <c r="D104" s="41" t="s">
        <v>439</v>
      </c>
      <c r="E104" s="22" t="s">
        <v>3209</v>
      </c>
      <c r="F104" s="64">
        <v>2960</v>
      </c>
      <c r="G104" s="65" t="s">
        <v>105</v>
      </c>
    </row>
    <row r="105" spans="1:7" outlineLevel="1" x14ac:dyDescent="0.25">
      <c r="A105" t="s">
        <v>109</v>
      </c>
      <c r="C105" s="41" t="s">
        <v>2190</v>
      </c>
      <c r="D105" s="41"/>
      <c r="E105" s="22" t="s">
        <v>2191</v>
      </c>
      <c r="F105" s="64">
        <v>2965</v>
      </c>
      <c r="G105" s="65" t="s">
        <v>105</v>
      </c>
    </row>
    <row r="106" spans="1:7" outlineLevel="1" x14ac:dyDescent="0.25">
      <c r="A106" t="s">
        <v>109</v>
      </c>
      <c r="C106" s="41" t="s">
        <v>759</v>
      </c>
      <c r="D106" s="41" t="s">
        <v>439</v>
      </c>
      <c r="E106" s="22" t="s">
        <v>760</v>
      </c>
      <c r="F106" s="64">
        <v>2970</v>
      </c>
      <c r="G106" s="65" t="s">
        <v>131</v>
      </c>
    </row>
    <row r="107" spans="1:7" outlineLevel="1" x14ac:dyDescent="0.25">
      <c r="A107" t="s">
        <v>109</v>
      </c>
      <c r="C107" s="41" t="s">
        <v>765</v>
      </c>
      <c r="D107" s="41" t="s">
        <v>439</v>
      </c>
      <c r="E107" s="22" t="s">
        <v>766</v>
      </c>
      <c r="F107" s="64">
        <v>2975</v>
      </c>
      <c r="G107" s="65" t="s">
        <v>131</v>
      </c>
    </row>
    <row r="108" spans="1:7" outlineLevel="1" x14ac:dyDescent="0.25">
      <c r="A108" t="s">
        <v>109</v>
      </c>
      <c r="C108" s="41" t="s">
        <v>769</v>
      </c>
      <c r="D108" s="41" t="s">
        <v>439</v>
      </c>
      <c r="E108" s="22" t="s">
        <v>2192</v>
      </c>
      <c r="F108" s="64">
        <v>3500</v>
      </c>
      <c r="G108" s="65" t="s">
        <v>131</v>
      </c>
    </row>
    <row r="109" spans="1:7" outlineLevel="1" x14ac:dyDescent="0.25">
      <c r="A109" t="s">
        <v>109</v>
      </c>
      <c r="C109" s="41" t="s">
        <v>772</v>
      </c>
      <c r="D109" s="41" t="s">
        <v>439</v>
      </c>
      <c r="E109" s="22" t="s">
        <v>773</v>
      </c>
      <c r="F109" s="64">
        <v>3600</v>
      </c>
      <c r="G109" s="65" t="s">
        <v>131</v>
      </c>
    </row>
    <row r="110" spans="1:7" outlineLevel="1" x14ac:dyDescent="0.25">
      <c r="A110" t="s">
        <v>109</v>
      </c>
      <c r="C110" s="41" t="s">
        <v>369</v>
      </c>
      <c r="D110" s="41" t="s">
        <v>439</v>
      </c>
      <c r="E110" s="22" t="s">
        <v>371</v>
      </c>
      <c r="F110" s="64">
        <v>3600</v>
      </c>
      <c r="G110" s="65" t="s">
        <v>131</v>
      </c>
    </row>
    <row r="111" spans="1:7" outlineLevel="1" x14ac:dyDescent="0.25">
      <c r="A111" t="s">
        <v>109</v>
      </c>
      <c r="C111" s="41" t="s">
        <v>774</v>
      </c>
      <c r="D111" s="41" t="s">
        <v>439</v>
      </c>
      <c r="E111" s="22" t="s">
        <v>775</v>
      </c>
      <c r="F111" s="64">
        <v>3600</v>
      </c>
      <c r="G111" s="65" t="s">
        <v>105</v>
      </c>
    </row>
    <row r="112" spans="1:7" outlineLevel="1" x14ac:dyDescent="0.25">
      <c r="A112" t="s">
        <v>109</v>
      </c>
      <c r="C112" s="41" t="s">
        <v>776</v>
      </c>
      <c r="D112" s="41" t="s">
        <v>439</v>
      </c>
      <c r="E112" s="22" t="s">
        <v>777</v>
      </c>
      <c r="F112" s="64">
        <v>3600</v>
      </c>
      <c r="G112" s="65" t="s">
        <v>131</v>
      </c>
    </row>
    <row r="113" spans="1:7" outlineLevel="1" x14ac:dyDescent="0.25">
      <c r="A113" t="s">
        <v>109</v>
      </c>
      <c r="C113" s="41" t="s">
        <v>778</v>
      </c>
      <c r="D113" s="41" t="s">
        <v>439</v>
      </c>
      <c r="E113" s="22" t="s">
        <v>779</v>
      </c>
      <c r="F113" s="64">
        <v>3600</v>
      </c>
      <c r="G113" s="65" t="s">
        <v>131</v>
      </c>
    </row>
    <row r="114" spans="1:7" outlineLevel="1" x14ac:dyDescent="0.25">
      <c r="A114" t="s">
        <v>109</v>
      </c>
      <c r="C114" s="41" t="s">
        <v>2193</v>
      </c>
      <c r="D114" s="41" t="s">
        <v>439</v>
      </c>
      <c r="E114" s="22" t="s">
        <v>3210</v>
      </c>
      <c r="F114" s="64">
        <v>3600</v>
      </c>
      <c r="G114" s="65" t="s">
        <v>131</v>
      </c>
    </row>
    <row r="115" spans="1:7" outlineLevel="1" x14ac:dyDescent="0.25">
      <c r="A115" t="s">
        <v>109</v>
      </c>
      <c r="C115" s="41" t="s">
        <v>782</v>
      </c>
      <c r="D115" s="41" t="s">
        <v>439</v>
      </c>
      <c r="E115" s="22" t="s">
        <v>783</v>
      </c>
      <c r="F115" s="64">
        <v>3700</v>
      </c>
      <c r="G115" s="65" t="s">
        <v>131</v>
      </c>
    </row>
    <row r="116" spans="1:7" outlineLevel="1" x14ac:dyDescent="0.25">
      <c r="A116" t="s">
        <v>109</v>
      </c>
      <c r="C116" s="41" t="s">
        <v>784</v>
      </c>
      <c r="D116" s="41" t="s">
        <v>439</v>
      </c>
      <c r="E116" s="22" t="s">
        <v>785</v>
      </c>
      <c r="F116" s="64">
        <v>3705</v>
      </c>
      <c r="G116" s="65" t="s">
        <v>105</v>
      </c>
    </row>
    <row r="117" spans="1:7" outlineLevel="1" x14ac:dyDescent="0.25">
      <c r="A117" t="s">
        <v>109</v>
      </c>
      <c r="C117" s="41" t="s">
        <v>793</v>
      </c>
      <c r="D117" s="41" t="s">
        <v>439</v>
      </c>
      <c r="E117" s="22" t="s">
        <v>3211</v>
      </c>
      <c r="F117" s="64">
        <v>4200</v>
      </c>
      <c r="G117" s="65" t="s">
        <v>131</v>
      </c>
    </row>
    <row r="118" spans="1:7" outlineLevel="1" x14ac:dyDescent="0.25">
      <c r="A118" t="s">
        <v>109</v>
      </c>
      <c r="C118" s="41" t="s">
        <v>794</v>
      </c>
      <c r="D118" s="41" t="s">
        <v>439</v>
      </c>
      <c r="E118" s="22" t="s">
        <v>3212</v>
      </c>
      <c r="F118" s="64">
        <v>4205</v>
      </c>
      <c r="G118" s="65" t="s">
        <v>131</v>
      </c>
    </row>
    <row r="119" spans="1:7" outlineLevel="1" x14ac:dyDescent="0.25">
      <c r="A119" t="s">
        <v>109</v>
      </c>
      <c r="C119" s="41" t="s">
        <v>2194</v>
      </c>
      <c r="D119" s="41"/>
      <c r="E119" s="22" t="s">
        <v>2195</v>
      </c>
      <c r="F119" s="64">
        <v>4210</v>
      </c>
      <c r="G119" s="65" t="s">
        <v>105</v>
      </c>
    </row>
    <row r="120" spans="1:7" outlineLevel="1" x14ac:dyDescent="0.25">
      <c r="A120" t="s">
        <v>109</v>
      </c>
      <c r="C120" s="41" t="s">
        <v>2196</v>
      </c>
      <c r="D120" s="41"/>
      <c r="E120" s="22" t="s">
        <v>2197</v>
      </c>
      <c r="F120" s="64">
        <v>4210</v>
      </c>
      <c r="G120" s="65" t="s">
        <v>105</v>
      </c>
    </row>
    <row r="121" spans="1:7" outlineLevel="1" x14ac:dyDescent="0.25">
      <c r="A121" t="s">
        <v>109</v>
      </c>
      <c r="C121" s="41" t="s">
        <v>2198</v>
      </c>
      <c r="D121" s="41"/>
      <c r="E121" s="22" t="s">
        <v>2199</v>
      </c>
      <c r="F121" s="64">
        <v>4210</v>
      </c>
      <c r="G121" s="65" t="s">
        <v>105</v>
      </c>
    </row>
    <row r="122" spans="1:7" outlineLevel="1" x14ac:dyDescent="0.25">
      <c r="A122" t="s">
        <v>109</v>
      </c>
      <c r="C122" s="41" t="s">
        <v>2200</v>
      </c>
      <c r="D122" s="41"/>
      <c r="E122" s="22" t="s">
        <v>2201</v>
      </c>
      <c r="F122" s="64">
        <v>4210</v>
      </c>
      <c r="G122" s="65" t="s">
        <v>105</v>
      </c>
    </row>
    <row r="123" spans="1:7" outlineLevel="1" x14ac:dyDescent="0.25">
      <c r="A123" t="s">
        <v>109</v>
      </c>
      <c r="C123" s="41" t="s">
        <v>2202</v>
      </c>
      <c r="D123" s="41"/>
      <c r="E123" s="22" t="s">
        <v>2203</v>
      </c>
      <c r="F123" s="64">
        <v>4210</v>
      </c>
      <c r="G123" s="65" t="s">
        <v>105</v>
      </c>
    </row>
    <row r="124" spans="1:7" outlineLevel="1" x14ac:dyDescent="0.25">
      <c r="A124" t="s">
        <v>109</v>
      </c>
      <c r="C124" s="41" t="s">
        <v>2204</v>
      </c>
      <c r="D124" s="41" t="s">
        <v>439</v>
      </c>
      <c r="E124" s="22" t="s">
        <v>2205</v>
      </c>
      <c r="F124" s="64">
        <v>4400</v>
      </c>
      <c r="G124" s="65" t="s">
        <v>105</v>
      </c>
    </row>
    <row r="125" spans="1:7" outlineLevel="1" x14ac:dyDescent="0.25">
      <c r="A125" t="s">
        <v>109</v>
      </c>
      <c r="C125" s="41" t="s">
        <v>795</v>
      </c>
      <c r="D125" s="41" t="s">
        <v>439</v>
      </c>
      <c r="E125" s="22" t="s">
        <v>796</v>
      </c>
      <c r="F125" s="64">
        <v>4405</v>
      </c>
      <c r="G125" s="65" t="s">
        <v>131</v>
      </c>
    </row>
    <row r="126" spans="1:7" outlineLevel="1" x14ac:dyDescent="0.25">
      <c r="A126" t="s">
        <v>109</v>
      </c>
      <c r="C126" s="41" t="s">
        <v>2206</v>
      </c>
      <c r="D126" s="41"/>
      <c r="E126" s="22" t="s">
        <v>2207</v>
      </c>
      <c r="F126" s="64">
        <v>4410</v>
      </c>
      <c r="G126" s="65" t="s">
        <v>105</v>
      </c>
    </row>
    <row r="127" spans="1:7" outlineLevel="1" x14ac:dyDescent="0.25">
      <c r="A127" t="s">
        <v>109</v>
      </c>
      <c r="C127" s="41" t="s">
        <v>807</v>
      </c>
      <c r="D127" s="41" t="s">
        <v>439</v>
      </c>
      <c r="E127" s="22" t="s">
        <v>808</v>
      </c>
      <c r="F127" s="64">
        <v>4420</v>
      </c>
      <c r="G127" s="65" t="s">
        <v>131</v>
      </c>
    </row>
    <row r="128" spans="1:7" outlineLevel="1" x14ac:dyDescent="0.25">
      <c r="A128" t="s">
        <v>109</v>
      </c>
      <c r="C128" s="41" t="s">
        <v>809</v>
      </c>
      <c r="D128" s="41" t="s">
        <v>439</v>
      </c>
      <c r="E128" s="22" t="s">
        <v>810</v>
      </c>
      <c r="F128" s="64">
        <v>4430</v>
      </c>
      <c r="G128" s="65" t="s">
        <v>131</v>
      </c>
    </row>
    <row r="129" spans="1:7" outlineLevel="1" x14ac:dyDescent="0.25">
      <c r="A129" t="s">
        <v>109</v>
      </c>
      <c r="C129" s="41" t="s">
        <v>827</v>
      </c>
      <c r="D129" s="41" t="s">
        <v>439</v>
      </c>
      <c r="E129" s="22" t="s">
        <v>3213</v>
      </c>
      <c r="F129" s="64">
        <v>4600</v>
      </c>
      <c r="G129" s="65" t="s">
        <v>131</v>
      </c>
    </row>
    <row r="130" spans="1:7" outlineLevel="1" x14ac:dyDescent="0.25">
      <c r="A130" t="s">
        <v>109</v>
      </c>
      <c r="C130" s="41" t="s">
        <v>828</v>
      </c>
      <c r="D130" s="41" t="s">
        <v>439</v>
      </c>
      <c r="E130" s="22" t="s">
        <v>3214</v>
      </c>
      <c r="F130" s="64">
        <v>4605</v>
      </c>
      <c r="G130" s="65" t="s">
        <v>105</v>
      </c>
    </row>
    <row r="131" spans="1:7" outlineLevel="1" x14ac:dyDescent="0.25">
      <c r="A131" t="s">
        <v>109</v>
      </c>
      <c r="C131" s="41" t="s">
        <v>2208</v>
      </c>
      <c r="D131" s="41"/>
      <c r="E131" s="22" t="s">
        <v>3215</v>
      </c>
      <c r="F131" s="64">
        <v>4610</v>
      </c>
      <c r="G131" s="65" t="s">
        <v>133</v>
      </c>
    </row>
    <row r="132" spans="1:7" outlineLevel="1" x14ac:dyDescent="0.25">
      <c r="A132" t="s">
        <v>109</v>
      </c>
      <c r="C132" s="41" t="s">
        <v>2209</v>
      </c>
      <c r="D132" s="41"/>
      <c r="E132" s="22" t="s">
        <v>3216</v>
      </c>
      <c r="F132" s="64">
        <v>4620</v>
      </c>
      <c r="G132" s="65" t="s">
        <v>133</v>
      </c>
    </row>
    <row r="133" spans="1:7" outlineLevel="1" x14ac:dyDescent="0.25">
      <c r="A133" t="s">
        <v>109</v>
      </c>
      <c r="C133" s="41" t="s">
        <v>832</v>
      </c>
      <c r="D133" s="41" t="s">
        <v>439</v>
      </c>
      <c r="E133" s="22" t="s">
        <v>3217</v>
      </c>
      <c r="F133" s="64">
        <v>4630</v>
      </c>
      <c r="G133" s="65" t="s">
        <v>105</v>
      </c>
    </row>
    <row r="134" spans="1:7" outlineLevel="1" x14ac:dyDescent="0.25">
      <c r="A134" t="s">
        <v>109</v>
      </c>
      <c r="C134" s="41" t="s">
        <v>838</v>
      </c>
      <c r="D134" s="41" t="s">
        <v>439</v>
      </c>
      <c r="E134" s="22" t="s">
        <v>839</v>
      </c>
      <c r="F134" s="64">
        <v>5000</v>
      </c>
      <c r="G134" s="65" t="s">
        <v>131</v>
      </c>
    </row>
    <row r="135" spans="1:7" outlineLevel="1" x14ac:dyDescent="0.25">
      <c r="A135" t="s">
        <v>109</v>
      </c>
      <c r="C135" s="41" t="s">
        <v>858</v>
      </c>
      <c r="D135" s="41" t="s">
        <v>439</v>
      </c>
      <c r="E135" s="22" t="s">
        <v>859</v>
      </c>
      <c r="F135" s="64">
        <v>5500</v>
      </c>
      <c r="G135" s="65" t="s">
        <v>131</v>
      </c>
    </row>
    <row r="136" spans="1:7" outlineLevel="1" x14ac:dyDescent="0.25">
      <c r="A136" t="s">
        <v>109</v>
      </c>
      <c r="C136" s="41" t="s">
        <v>2210</v>
      </c>
      <c r="D136" s="41" t="s">
        <v>439</v>
      </c>
      <c r="E136" s="22" t="s">
        <v>2211</v>
      </c>
      <c r="F136" s="64">
        <v>5510</v>
      </c>
      <c r="G136" s="65" t="s">
        <v>105</v>
      </c>
    </row>
    <row r="137" spans="1:7" outlineLevel="1" x14ac:dyDescent="0.25">
      <c r="A137" t="s">
        <v>109</v>
      </c>
      <c r="C137" s="41" t="s">
        <v>2212</v>
      </c>
      <c r="D137" s="41" t="s">
        <v>439</v>
      </c>
      <c r="E137" s="22" t="s">
        <v>2213</v>
      </c>
      <c r="F137" s="64">
        <v>5550</v>
      </c>
      <c r="G137" s="65" t="s">
        <v>105</v>
      </c>
    </row>
    <row r="138" spans="1:7" outlineLevel="1" x14ac:dyDescent="0.25">
      <c r="A138" t="s">
        <v>109</v>
      </c>
      <c r="C138" s="41" t="s">
        <v>922</v>
      </c>
      <c r="D138" s="41" t="s">
        <v>439</v>
      </c>
      <c r="E138" s="22" t="s">
        <v>923</v>
      </c>
      <c r="F138" s="64">
        <v>5580</v>
      </c>
      <c r="G138" s="65" t="s">
        <v>131</v>
      </c>
    </row>
    <row r="139" spans="1:7" outlineLevel="1" x14ac:dyDescent="0.25">
      <c r="A139" t="s">
        <v>109</v>
      </c>
      <c r="C139" s="41" t="s">
        <v>954</v>
      </c>
      <c r="D139" s="41" t="s">
        <v>439</v>
      </c>
      <c r="E139" s="22" t="s">
        <v>955</v>
      </c>
      <c r="F139" s="64">
        <v>6000</v>
      </c>
      <c r="G139" s="65" t="s">
        <v>131</v>
      </c>
    </row>
    <row r="140" spans="1:7" outlineLevel="1" x14ac:dyDescent="0.25">
      <c r="A140" t="s">
        <v>109</v>
      </c>
      <c r="C140" s="41" t="s">
        <v>2214</v>
      </c>
      <c r="D140" s="41"/>
      <c r="E140" s="22" t="s">
        <v>2215</v>
      </c>
      <c r="F140" s="64">
        <v>6010</v>
      </c>
      <c r="G140" s="65" t="s">
        <v>105</v>
      </c>
    </row>
    <row r="141" spans="1:7" outlineLevel="1" x14ac:dyDescent="0.25">
      <c r="A141" t="s">
        <v>109</v>
      </c>
      <c r="C141" s="41" t="s">
        <v>2216</v>
      </c>
      <c r="D141" s="41"/>
      <c r="E141" s="22" t="s">
        <v>2217</v>
      </c>
      <c r="F141" s="64">
        <v>6010</v>
      </c>
      <c r="G141" s="65" t="s">
        <v>133</v>
      </c>
    </row>
    <row r="142" spans="1:7" outlineLevel="1" x14ac:dyDescent="0.25">
      <c r="A142" t="s">
        <v>109</v>
      </c>
      <c r="C142" s="41" t="s">
        <v>2218</v>
      </c>
      <c r="D142" s="41"/>
      <c r="E142" s="22" t="s">
        <v>2217</v>
      </c>
      <c r="F142" s="64">
        <v>6010</v>
      </c>
      <c r="G142" s="65" t="s">
        <v>133</v>
      </c>
    </row>
    <row r="143" spans="1:7" outlineLevel="1" x14ac:dyDescent="0.25">
      <c r="A143" t="s">
        <v>109</v>
      </c>
      <c r="C143" s="41" t="s">
        <v>961</v>
      </c>
      <c r="D143" s="41" t="s">
        <v>439</v>
      </c>
      <c r="E143" s="22" t="s">
        <v>962</v>
      </c>
      <c r="F143" s="64">
        <v>6100</v>
      </c>
      <c r="G143" s="65" t="s">
        <v>131</v>
      </c>
    </row>
    <row r="144" spans="1:7" outlineLevel="1" x14ac:dyDescent="0.25">
      <c r="A144" t="s">
        <v>109</v>
      </c>
      <c r="C144" s="41" t="s">
        <v>2219</v>
      </c>
      <c r="D144" s="41"/>
      <c r="E144" s="22" t="s">
        <v>2220</v>
      </c>
      <c r="F144" s="64">
        <v>6110</v>
      </c>
      <c r="G144" s="65" t="s">
        <v>105</v>
      </c>
    </row>
    <row r="145" spans="1:7" outlineLevel="1" x14ac:dyDescent="0.25">
      <c r="A145" t="s">
        <v>109</v>
      </c>
      <c r="C145" s="41" t="s">
        <v>2221</v>
      </c>
      <c r="D145" s="41" t="s">
        <v>439</v>
      </c>
      <c r="E145" s="22" t="s">
        <v>2222</v>
      </c>
      <c r="F145" s="64">
        <v>6110</v>
      </c>
      <c r="G145" s="65" t="s">
        <v>131</v>
      </c>
    </row>
    <row r="146" spans="1:7" outlineLevel="1" x14ac:dyDescent="0.25">
      <c r="A146" t="s">
        <v>109</v>
      </c>
      <c r="C146" s="41" t="s">
        <v>2223</v>
      </c>
      <c r="D146" s="41"/>
      <c r="E146" s="22" t="s">
        <v>2224</v>
      </c>
      <c r="F146" s="64">
        <v>6110</v>
      </c>
      <c r="G146" s="65" t="s">
        <v>105</v>
      </c>
    </row>
    <row r="147" spans="1:7" outlineLevel="1" x14ac:dyDescent="0.25">
      <c r="A147" t="s">
        <v>109</v>
      </c>
      <c r="C147" s="41" t="s">
        <v>965</v>
      </c>
      <c r="D147" s="41" t="s">
        <v>439</v>
      </c>
      <c r="E147" s="22" t="s">
        <v>966</v>
      </c>
      <c r="F147" s="64">
        <v>6120</v>
      </c>
      <c r="G147" s="65" t="s">
        <v>131</v>
      </c>
    </row>
    <row r="148" spans="1:7" outlineLevel="1" x14ac:dyDescent="0.25">
      <c r="A148" t="s">
        <v>109</v>
      </c>
      <c r="C148" s="41" t="s">
        <v>2225</v>
      </c>
      <c r="D148" s="41"/>
      <c r="E148" s="22" t="s">
        <v>2226</v>
      </c>
      <c r="F148" s="64">
        <v>6120</v>
      </c>
      <c r="G148" s="65" t="s">
        <v>105</v>
      </c>
    </row>
    <row r="149" spans="1:7" outlineLevel="1" x14ac:dyDescent="0.25">
      <c r="A149" t="s">
        <v>109</v>
      </c>
      <c r="C149" s="41" t="s">
        <v>967</v>
      </c>
      <c r="D149" s="41" t="s">
        <v>439</v>
      </c>
      <c r="E149" s="22" t="s">
        <v>968</v>
      </c>
      <c r="F149" s="64">
        <v>6130</v>
      </c>
      <c r="G149" s="65" t="s">
        <v>131</v>
      </c>
    </row>
    <row r="150" spans="1:7" outlineLevel="1" x14ac:dyDescent="0.25">
      <c r="A150" t="s">
        <v>109</v>
      </c>
      <c r="C150" s="41" t="s">
        <v>969</v>
      </c>
      <c r="D150" s="41" t="s">
        <v>439</v>
      </c>
      <c r="E150" s="22" t="s">
        <v>970</v>
      </c>
      <c r="F150" s="64">
        <v>6130</v>
      </c>
      <c r="G150" s="65" t="s">
        <v>131</v>
      </c>
    </row>
    <row r="151" spans="1:7" outlineLevel="1" x14ac:dyDescent="0.25">
      <c r="A151" t="s">
        <v>109</v>
      </c>
      <c r="C151" s="41" t="s">
        <v>971</v>
      </c>
      <c r="D151" s="41" t="s">
        <v>439</v>
      </c>
      <c r="E151" s="22" t="s">
        <v>972</v>
      </c>
      <c r="F151" s="64">
        <v>6130</v>
      </c>
      <c r="G151" s="65" t="s">
        <v>131</v>
      </c>
    </row>
    <row r="152" spans="1:7" outlineLevel="1" x14ac:dyDescent="0.25">
      <c r="A152" t="s">
        <v>109</v>
      </c>
      <c r="C152" s="41" t="s">
        <v>2227</v>
      </c>
      <c r="D152" s="41"/>
      <c r="E152" s="22" t="s">
        <v>2228</v>
      </c>
      <c r="F152" s="64">
        <v>6130</v>
      </c>
      <c r="G152" s="65" t="s">
        <v>105</v>
      </c>
    </row>
    <row r="153" spans="1:7" outlineLevel="1" x14ac:dyDescent="0.25">
      <c r="A153" t="s">
        <v>109</v>
      </c>
      <c r="C153" s="41" t="s">
        <v>973</v>
      </c>
      <c r="D153" s="41" t="s">
        <v>439</v>
      </c>
      <c r="E153" s="22" t="s">
        <v>3218</v>
      </c>
      <c r="F153" s="64">
        <v>6140</v>
      </c>
      <c r="G153" s="65" t="s">
        <v>131</v>
      </c>
    </row>
    <row r="154" spans="1:7" outlineLevel="1" x14ac:dyDescent="0.25">
      <c r="A154" t="s">
        <v>109</v>
      </c>
      <c r="C154" s="41" t="s">
        <v>2229</v>
      </c>
      <c r="D154" s="41" t="s">
        <v>439</v>
      </c>
      <c r="E154" s="22" t="s">
        <v>3219</v>
      </c>
      <c r="F154" s="64">
        <v>6140</v>
      </c>
      <c r="G154" s="65" t="s">
        <v>131</v>
      </c>
    </row>
    <row r="155" spans="1:7" outlineLevel="1" x14ac:dyDescent="0.25">
      <c r="A155" t="s">
        <v>109</v>
      </c>
      <c r="C155" s="41" t="s">
        <v>975</v>
      </c>
      <c r="D155" s="41" t="s">
        <v>439</v>
      </c>
      <c r="E155" s="22" t="s">
        <v>976</v>
      </c>
      <c r="F155" s="64">
        <v>6150</v>
      </c>
      <c r="G155" s="65" t="s">
        <v>131</v>
      </c>
    </row>
    <row r="156" spans="1:7" outlineLevel="1" x14ac:dyDescent="0.25">
      <c r="A156" t="s">
        <v>109</v>
      </c>
      <c r="C156" s="41" t="s">
        <v>2230</v>
      </c>
      <c r="D156" s="41" t="s">
        <v>439</v>
      </c>
      <c r="E156" s="22" t="s">
        <v>2231</v>
      </c>
      <c r="F156" s="64">
        <v>6150</v>
      </c>
      <c r="G156" s="65" t="s">
        <v>131</v>
      </c>
    </row>
    <row r="157" spans="1:7" outlineLevel="1" x14ac:dyDescent="0.25">
      <c r="A157" t="s">
        <v>109</v>
      </c>
      <c r="C157" s="41" t="s">
        <v>977</v>
      </c>
      <c r="D157" s="41" t="s">
        <v>439</v>
      </c>
      <c r="E157" s="22" t="s">
        <v>978</v>
      </c>
      <c r="F157" s="64">
        <v>6160</v>
      </c>
      <c r="G157" s="65" t="s">
        <v>131</v>
      </c>
    </row>
    <row r="158" spans="1:7" outlineLevel="1" x14ac:dyDescent="0.25">
      <c r="A158" t="s">
        <v>109</v>
      </c>
      <c r="C158" s="41" t="s">
        <v>2232</v>
      </c>
      <c r="D158" s="41"/>
      <c r="E158" s="22" t="s">
        <v>2233</v>
      </c>
      <c r="F158" s="64">
        <v>6160</v>
      </c>
      <c r="G158" s="65" t="s">
        <v>105</v>
      </c>
    </row>
    <row r="159" spans="1:7" outlineLevel="1" x14ac:dyDescent="0.25">
      <c r="A159" t="s">
        <v>109</v>
      </c>
      <c r="C159" s="41" t="s">
        <v>983</v>
      </c>
      <c r="D159" s="41" t="s">
        <v>439</v>
      </c>
      <c r="E159" s="22" t="s">
        <v>3220</v>
      </c>
      <c r="F159" s="64">
        <v>6400</v>
      </c>
      <c r="G159" s="65" t="s">
        <v>105</v>
      </c>
    </row>
    <row r="160" spans="1:7" outlineLevel="1" x14ac:dyDescent="0.25">
      <c r="A160" t="s">
        <v>109</v>
      </c>
      <c r="C160" s="41" t="s">
        <v>2234</v>
      </c>
      <c r="D160" s="41"/>
      <c r="E160" s="22" t="s">
        <v>2235</v>
      </c>
      <c r="F160" s="64">
        <v>6500</v>
      </c>
      <c r="G160" s="65" t="s">
        <v>133</v>
      </c>
    </row>
    <row r="161" spans="1:7" outlineLevel="1" x14ac:dyDescent="0.25">
      <c r="A161" t="s">
        <v>109</v>
      </c>
      <c r="C161" s="41" t="s">
        <v>2236</v>
      </c>
      <c r="D161" s="41"/>
      <c r="E161" s="22" t="s">
        <v>2235</v>
      </c>
      <c r="F161" s="64">
        <v>6510</v>
      </c>
      <c r="G161" s="65" t="s">
        <v>133</v>
      </c>
    </row>
    <row r="162" spans="1:7" outlineLevel="1" x14ac:dyDescent="0.25">
      <c r="A162" t="s">
        <v>109</v>
      </c>
      <c r="C162" s="41" t="s">
        <v>2237</v>
      </c>
      <c r="D162" s="41"/>
      <c r="E162" s="22" t="s">
        <v>2235</v>
      </c>
      <c r="F162" s="64">
        <v>6520</v>
      </c>
      <c r="G162" s="65" t="s">
        <v>133</v>
      </c>
    </row>
    <row r="163" spans="1:7" outlineLevel="1" x14ac:dyDescent="0.25">
      <c r="A163" t="s">
        <v>109</v>
      </c>
      <c r="C163" s="41" t="s">
        <v>1025</v>
      </c>
      <c r="D163" s="41" t="s">
        <v>439</v>
      </c>
      <c r="E163" s="22" t="s">
        <v>3221</v>
      </c>
      <c r="F163" s="64">
        <v>7000</v>
      </c>
      <c r="G163" s="65" t="s">
        <v>131</v>
      </c>
    </row>
    <row r="164" spans="1:7" outlineLevel="1" x14ac:dyDescent="0.25">
      <c r="A164" t="s">
        <v>109</v>
      </c>
      <c r="C164" s="41" t="s">
        <v>1026</v>
      </c>
      <c r="D164" s="41" t="s">
        <v>439</v>
      </c>
      <c r="E164" s="22" t="s">
        <v>1027</v>
      </c>
      <c r="F164" s="64">
        <v>7010</v>
      </c>
      <c r="G164" s="65" t="s">
        <v>105</v>
      </c>
    </row>
    <row r="165" spans="1:7" outlineLevel="1" x14ac:dyDescent="0.25">
      <c r="A165" t="s">
        <v>109</v>
      </c>
      <c r="C165" s="41" t="s">
        <v>2238</v>
      </c>
      <c r="D165" s="41"/>
      <c r="E165" s="22" t="s">
        <v>2239</v>
      </c>
      <c r="F165" s="64">
        <v>7010</v>
      </c>
      <c r="G165" s="65" t="s">
        <v>133</v>
      </c>
    </row>
    <row r="166" spans="1:7" outlineLevel="1" x14ac:dyDescent="0.25">
      <c r="A166" t="s">
        <v>109</v>
      </c>
      <c r="C166" s="41" t="s">
        <v>1028</v>
      </c>
      <c r="D166" s="41" t="s">
        <v>439</v>
      </c>
      <c r="E166" s="22" t="s">
        <v>1029</v>
      </c>
      <c r="F166" s="64">
        <v>7015</v>
      </c>
      <c r="G166" s="65" t="s">
        <v>131</v>
      </c>
    </row>
    <row r="167" spans="1:7" outlineLevel="1" x14ac:dyDescent="0.25">
      <c r="A167" t="s">
        <v>109</v>
      </c>
      <c r="C167" s="41" t="s">
        <v>2240</v>
      </c>
      <c r="D167" s="41"/>
      <c r="E167" s="22" t="s">
        <v>2241</v>
      </c>
      <c r="F167" s="64">
        <v>7015</v>
      </c>
      <c r="G167" s="65" t="s">
        <v>105</v>
      </c>
    </row>
    <row r="168" spans="1:7" outlineLevel="1" x14ac:dyDescent="0.25">
      <c r="A168" t="s">
        <v>109</v>
      </c>
      <c r="C168" s="41" t="s">
        <v>1030</v>
      </c>
      <c r="D168" s="41" t="s">
        <v>439</v>
      </c>
      <c r="E168" s="22" t="s">
        <v>1031</v>
      </c>
      <c r="F168" s="64">
        <v>7020</v>
      </c>
      <c r="G168" s="65" t="s">
        <v>131</v>
      </c>
    </row>
    <row r="169" spans="1:7" outlineLevel="1" x14ac:dyDescent="0.25">
      <c r="A169" t="s">
        <v>109</v>
      </c>
      <c r="C169" s="41" t="s">
        <v>2242</v>
      </c>
      <c r="D169" s="41"/>
      <c r="E169" s="22" t="s">
        <v>2243</v>
      </c>
      <c r="F169" s="64">
        <v>7020</v>
      </c>
      <c r="G169" s="65" t="s">
        <v>105</v>
      </c>
    </row>
    <row r="170" spans="1:7" outlineLevel="1" x14ac:dyDescent="0.25">
      <c r="A170" t="s">
        <v>109</v>
      </c>
      <c r="C170" s="41" t="s">
        <v>2244</v>
      </c>
      <c r="D170" s="41"/>
      <c r="E170" s="22" t="s">
        <v>2245</v>
      </c>
      <c r="F170" s="64">
        <v>7020</v>
      </c>
      <c r="G170" s="65" t="s">
        <v>133</v>
      </c>
    </row>
    <row r="171" spans="1:7" outlineLevel="1" x14ac:dyDescent="0.25">
      <c r="A171" t="s">
        <v>109</v>
      </c>
      <c r="C171" s="41" t="s">
        <v>2246</v>
      </c>
      <c r="D171" s="41"/>
      <c r="E171" s="22" t="s">
        <v>2239</v>
      </c>
      <c r="F171" s="64">
        <v>7020</v>
      </c>
      <c r="G171" s="65" t="s">
        <v>133</v>
      </c>
    </row>
    <row r="172" spans="1:7" outlineLevel="1" x14ac:dyDescent="0.25">
      <c r="A172" t="s">
        <v>109</v>
      </c>
      <c r="C172" s="41" t="s">
        <v>1040</v>
      </c>
      <c r="D172" s="41" t="s">
        <v>439</v>
      </c>
      <c r="E172" s="22" t="s">
        <v>3222</v>
      </c>
      <c r="F172" s="64">
        <v>7050</v>
      </c>
      <c r="G172" s="65" t="s">
        <v>105</v>
      </c>
    </row>
    <row r="173" spans="1:7" outlineLevel="1" x14ac:dyDescent="0.25">
      <c r="A173" t="s">
        <v>109</v>
      </c>
      <c r="C173" s="41" t="s">
        <v>2247</v>
      </c>
      <c r="D173" s="41"/>
      <c r="E173" s="22" t="s">
        <v>2239</v>
      </c>
      <c r="F173" s="64">
        <v>7060</v>
      </c>
      <c r="G173" s="65" t="s">
        <v>133</v>
      </c>
    </row>
    <row r="174" spans="1:7" outlineLevel="1" x14ac:dyDescent="0.25">
      <c r="A174" t="s">
        <v>109</v>
      </c>
      <c r="C174" s="41" t="s">
        <v>1041</v>
      </c>
      <c r="D174" s="41" t="s">
        <v>439</v>
      </c>
      <c r="E174" s="22" t="s">
        <v>1042</v>
      </c>
      <c r="F174" s="64">
        <v>7060</v>
      </c>
      <c r="G174" s="65" t="s">
        <v>131</v>
      </c>
    </row>
    <row r="175" spans="1:7" outlineLevel="1" x14ac:dyDescent="0.25">
      <c r="A175" t="s">
        <v>109</v>
      </c>
      <c r="C175" s="41" t="s">
        <v>2248</v>
      </c>
      <c r="D175" s="41"/>
      <c r="E175" s="22" t="s">
        <v>2239</v>
      </c>
      <c r="F175" s="64">
        <v>7050</v>
      </c>
      <c r="G175" s="65" t="s">
        <v>133</v>
      </c>
    </row>
    <row r="176" spans="1:7" outlineLevel="1" x14ac:dyDescent="0.25">
      <c r="A176" t="s">
        <v>109</v>
      </c>
      <c r="C176" s="41" t="s">
        <v>1044</v>
      </c>
      <c r="D176" s="41" t="s">
        <v>439</v>
      </c>
      <c r="E176" s="22" t="s">
        <v>1045</v>
      </c>
      <c r="F176" s="64">
        <v>7080</v>
      </c>
      <c r="G176" s="65" t="s">
        <v>105</v>
      </c>
    </row>
    <row r="177" spans="1:7" outlineLevel="1" x14ac:dyDescent="0.25">
      <c r="A177" t="s">
        <v>109</v>
      </c>
      <c r="C177" s="41" t="s">
        <v>1046</v>
      </c>
      <c r="D177" s="41" t="s">
        <v>439</v>
      </c>
      <c r="E177" s="22" t="s">
        <v>1047</v>
      </c>
      <c r="F177" s="64">
        <v>7081</v>
      </c>
      <c r="G177" s="65" t="s">
        <v>105</v>
      </c>
    </row>
    <row r="178" spans="1:7" outlineLevel="1" x14ac:dyDescent="0.25">
      <c r="A178" t="s">
        <v>109</v>
      </c>
      <c r="C178" s="41" t="s">
        <v>2249</v>
      </c>
      <c r="D178" s="41"/>
      <c r="E178" s="22" t="s">
        <v>2250</v>
      </c>
      <c r="F178" s="64">
        <v>7200</v>
      </c>
      <c r="G178" s="65" t="s">
        <v>133</v>
      </c>
    </row>
    <row r="179" spans="1:7" outlineLevel="1" x14ac:dyDescent="0.25">
      <c r="A179" t="s">
        <v>109</v>
      </c>
      <c r="C179" s="41" t="s">
        <v>2251</v>
      </c>
      <c r="D179" s="41"/>
      <c r="E179" s="22" t="s">
        <v>2252</v>
      </c>
      <c r="F179" s="64">
        <v>7205</v>
      </c>
      <c r="G179" s="65" t="s">
        <v>133</v>
      </c>
    </row>
    <row r="180" spans="1:7" outlineLevel="1" x14ac:dyDescent="0.25">
      <c r="A180" t="s">
        <v>109</v>
      </c>
      <c r="C180" s="41" t="s">
        <v>2253</v>
      </c>
      <c r="D180" s="41"/>
      <c r="E180" s="22" t="s">
        <v>2254</v>
      </c>
      <c r="F180" s="64">
        <v>7210</v>
      </c>
      <c r="G180" s="65" t="s">
        <v>133</v>
      </c>
    </row>
    <row r="181" spans="1:7" outlineLevel="1" x14ac:dyDescent="0.25">
      <c r="A181" t="s">
        <v>109</v>
      </c>
      <c r="C181" s="41" t="s">
        <v>2255</v>
      </c>
      <c r="D181" s="41"/>
      <c r="E181" s="22" t="s">
        <v>2256</v>
      </c>
      <c r="F181" s="64">
        <v>7215</v>
      </c>
      <c r="G181" s="65" t="s">
        <v>133</v>
      </c>
    </row>
    <row r="182" spans="1:7" outlineLevel="1" x14ac:dyDescent="0.25">
      <c r="A182" t="s">
        <v>109</v>
      </c>
      <c r="C182" s="41" t="s">
        <v>2257</v>
      </c>
      <c r="D182" s="41"/>
      <c r="E182" s="22" t="s">
        <v>2258</v>
      </c>
      <c r="F182" s="64">
        <v>7220</v>
      </c>
      <c r="G182" s="65" t="s">
        <v>133</v>
      </c>
    </row>
    <row r="183" spans="1:7" outlineLevel="1" x14ac:dyDescent="0.25">
      <c r="A183" t="s">
        <v>109</v>
      </c>
      <c r="C183" s="41" t="s">
        <v>2259</v>
      </c>
      <c r="D183" s="41"/>
      <c r="E183" s="22" t="s">
        <v>2260</v>
      </c>
      <c r="F183" s="64">
        <v>1101</v>
      </c>
      <c r="G183" s="65" t="s">
        <v>133</v>
      </c>
    </row>
    <row r="184" spans="1:7" outlineLevel="1" x14ac:dyDescent="0.25">
      <c r="A184" t="s">
        <v>109</v>
      </c>
      <c r="C184" s="41" t="s">
        <v>2261</v>
      </c>
      <c r="D184" s="41" t="s">
        <v>439</v>
      </c>
      <c r="E184" s="22" t="s">
        <v>2262</v>
      </c>
      <c r="F184" s="64">
        <v>9000</v>
      </c>
      <c r="G184" s="65" t="s">
        <v>131</v>
      </c>
    </row>
    <row r="185" spans="1:7" outlineLevel="1" x14ac:dyDescent="0.25">
      <c r="A185" t="s">
        <v>109</v>
      </c>
      <c r="C185" s="41" t="s">
        <v>1054</v>
      </c>
      <c r="D185" s="41" t="s">
        <v>439</v>
      </c>
      <c r="E185" s="22" t="s">
        <v>1055</v>
      </c>
      <c r="F185" s="64">
        <v>9100</v>
      </c>
      <c r="G185" s="65" t="s">
        <v>131</v>
      </c>
    </row>
    <row r="186" spans="1:7" outlineLevel="1" x14ac:dyDescent="0.25">
      <c r="A186" t="s">
        <v>109</v>
      </c>
      <c r="C186" s="41" t="s">
        <v>1056</v>
      </c>
      <c r="D186" s="41" t="s">
        <v>439</v>
      </c>
      <c r="E186" s="22" t="s">
        <v>3223</v>
      </c>
      <c r="F186" s="64">
        <v>9105</v>
      </c>
      <c r="G186" s="65" t="s">
        <v>131</v>
      </c>
    </row>
    <row r="187" spans="1:7" outlineLevel="1" x14ac:dyDescent="0.25">
      <c r="A187" t="s">
        <v>109</v>
      </c>
      <c r="C187" s="41" t="s">
        <v>1057</v>
      </c>
      <c r="D187" s="41" t="s">
        <v>439</v>
      </c>
      <c r="E187" s="22" t="s">
        <v>1058</v>
      </c>
      <c r="F187" s="64">
        <v>9110</v>
      </c>
      <c r="G187" s="65" t="s">
        <v>131</v>
      </c>
    </row>
    <row r="188" spans="1:7" outlineLevel="1" x14ac:dyDescent="0.25">
      <c r="A188" t="s">
        <v>109</v>
      </c>
      <c r="C188" s="41" t="s">
        <v>1059</v>
      </c>
      <c r="D188" s="41" t="s">
        <v>439</v>
      </c>
      <c r="E188" s="22" t="s">
        <v>3224</v>
      </c>
      <c r="F188" s="64">
        <v>9115</v>
      </c>
      <c r="G188" s="65" t="s">
        <v>131</v>
      </c>
    </row>
    <row r="189" spans="1:7" outlineLevel="1" x14ac:dyDescent="0.25">
      <c r="A189" t="s">
        <v>109</v>
      </c>
      <c r="C189" s="41" t="s">
        <v>2263</v>
      </c>
      <c r="D189" s="41" t="s">
        <v>439</v>
      </c>
      <c r="E189" s="22" t="s">
        <v>3225</v>
      </c>
      <c r="F189" s="64">
        <v>9120</v>
      </c>
      <c r="G189" s="65" t="s">
        <v>131</v>
      </c>
    </row>
    <row r="190" spans="1:7" outlineLevel="1" x14ac:dyDescent="0.25">
      <c r="A190" t="s">
        <v>109</v>
      </c>
      <c r="C190" s="41" t="s">
        <v>1063</v>
      </c>
      <c r="D190" s="41" t="s">
        <v>439</v>
      </c>
      <c r="E190" s="22" t="s">
        <v>3226</v>
      </c>
      <c r="F190" s="64">
        <v>9120</v>
      </c>
      <c r="G190" s="65" t="s">
        <v>131</v>
      </c>
    </row>
    <row r="191" spans="1:7" outlineLevel="1" x14ac:dyDescent="0.25">
      <c r="A191" t="s">
        <v>109</v>
      </c>
      <c r="C191" s="41" t="s">
        <v>1064</v>
      </c>
      <c r="D191" s="41" t="s">
        <v>439</v>
      </c>
      <c r="E191" s="22" t="s">
        <v>3227</v>
      </c>
      <c r="F191" s="64">
        <v>9120</v>
      </c>
      <c r="G191" s="65" t="s">
        <v>131</v>
      </c>
    </row>
    <row r="192" spans="1:7" outlineLevel="1" x14ac:dyDescent="0.25">
      <c r="A192" t="s">
        <v>109</v>
      </c>
      <c r="C192" s="41" t="s">
        <v>1066</v>
      </c>
      <c r="D192" s="41" t="s">
        <v>439</v>
      </c>
      <c r="E192" s="22" t="s">
        <v>3228</v>
      </c>
      <c r="F192" s="64">
        <v>9125</v>
      </c>
      <c r="G192" s="65" t="s">
        <v>131</v>
      </c>
    </row>
    <row r="193" spans="1:7" outlineLevel="1" x14ac:dyDescent="0.25">
      <c r="A193" t="s">
        <v>109</v>
      </c>
      <c r="C193" s="41" t="s">
        <v>2264</v>
      </c>
      <c r="D193" s="41" t="s">
        <v>439</v>
      </c>
      <c r="E193" s="22" t="s">
        <v>3229</v>
      </c>
      <c r="F193" s="64">
        <v>9125</v>
      </c>
      <c r="G193" s="65" t="s">
        <v>105</v>
      </c>
    </row>
    <row r="194" spans="1:7" outlineLevel="1" x14ac:dyDescent="0.25">
      <c r="A194" t="s">
        <v>109</v>
      </c>
      <c r="C194" s="41" t="s">
        <v>1067</v>
      </c>
      <c r="D194" s="41" t="s">
        <v>439</v>
      </c>
      <c r="E194" s="22" t="s">
        <v>3230</v>
      </c>
      <c r="F194" s="64">
        <v>9125</v>
      </c>
      <c r="G194" s="65" t="s">
        <v>131</v>
      </c>
    </row>
    <row r="195" spans="1:7" outlineLevel="1" x14ac:dyDescent="0.25">
      <c r="A195" t="s">
        <v>109</v>
      </c>
      <c r="C195" s="41" t="s">
        <v>2265</v>
      </c>
      <c r="D195" s="41" t="s">
        <v>439</v>
      </c>
      <c r="E195" s="22" t="s">
        <v>2266</v>
      </c>
      <c r="F195" s="64">
        <v>9150</v>
      </c>
      <c r="G195" s="65" t="s">
        <v>131</v>
      </c>
    </row>
    <row r="196" spans="1:7" outlineLevel="1" x14ac:dyDescent="0.25">
      <c r="A196" t="s">
        <v>109</v>
      </c>
      <c r="C196" s="41" t="s">
        <v>1107</v>
      </c>
      <c r="D196" s="41" t="s">
        <v>439</v>
      </c>
      <c r="E196" s="22" t="s">
        <v>1108</v>
      </c>
      <c r="F196" s="64">
        <v>2350</v>
      </c>
      <c r="G196" s="65" t="s">
        <v>105</v>
      </c>
    </row>
    <row r="197" spans="1:7" outlineLevel="1" x14ac:dyDescent="0.25">
      <c r="A197" t="s">
        <v>109</v>
      </c>
      <c r="C197" s="41" t="s">
        <v>1109</v>
      </c>
      <c r="D197" s="41" t="s">
        <v>439</v>
      </c>
      <c r="E197" s="22" t="s">
        <v>2267</v>
      </c>
      <c r="F197" s="64">
        <v>2355</v>
      </c>
      <c r="G197" s="65" t="s">
        <v>131</v>
      </c>
    </row>
    <row r="198" spans="1:7" outlineLevel="1" x14ac:dyDescent="0.25">
      <c r="A198" t="s">
        <v>109</v>
      </c>
      <c r="C198" s="41" t="s">
        <v>1110</v>
      </c>
      <c r="D198" s="41" t="s">
        <v>439</v>
      </c>
      <c r="E198" s="22" t="s">
        <v>3231</v>
      </c>
      <c r="F198" s="64">
        <v>2360</v>
      </c>
      <c r="G198" s="65" t="s">
        <v>131</v>
      </c>
    </row>
    <row r="199" spans="1:7" outlineLevel="1" x14ac:dyDescent="0.25">
      <c r="A199" t="s">
        <v>109</v>
      </c>
      <c r="C199" s="41" t="s">
        <v>1111</v>
      </c>
      <c r="D199" s="41" t="s">
        <v>439</v>
      </c>
      <c r="E199" s="22" t="s">
        <v>3232</v>
      </c>
      <c r="F199" s="64">
        <v>2365</v>
      </c>
      <c r="G199" s="65" t="s">
        <v>131</v>
      </c>
    </row>
    <row r="200" spans="1:7" outlineLevel="1" x14ac:dyDescent="0.25">
      <c r="A200" t="s">
        <v>109</v>
      </c>
      <c r="C200" s="41" t="s">
        <v>2268</v>
      </c>
      <c r="D200" s="41"/>
      <c r="E200" s="22" t="s">
        <v>2269</v>
      </c>
      <c r="F200" s="64">
        <v>2365</v>
      </c>
      <c r="G200" s="65" t="s">
        <v>133</v>
      </c>
    </row>
    <row r="201" spans="1:7" outlineLevel="1" x14ac:dyDescent="0.25">
      <c r="A201" t="s">
        <v>109</v>
      </c>
      <c r="C201" s="41" t="s">
        <v>1119</v>
      </c>
      <c r="D201" s="41" t="s">
        <v>439</v>
      </c>
      <c r="E201" s="22" t="s">
        <v>3233</v>
      </c>
      <c r="F201" s="64">
        <v>2415</v>
      </c>
      <c r="G201" s="65" t="s">
        <v>131</v>
      </c>
    </row>
    <row r="202" spans="1:7" outlineLevel="1" x14ac:dyDescent="0.25">
      <c r="A202" t="s">
        <v>109</v>
      </c>
      <c r="C202" s="41" t="s">
        <v>2270</v>
      </c>
      <c r="D202" s="41" t="s">
        <v>439</v>
      </c>
      <c r="E202" s="22" t="s">
        <v>3234</v>
      </c>
      <c r="F202" s="64">
        <v>2425</v>
      </c>
      <c r="G202" s="65" t="s">
        <v>131</v>
      </c>
    </row>
    <row r="203" spans="1:7" outlineLevel="1" x14ac:dyDescent="0.25">
      <c r="A203" t="s">
        <v>109</v>
      </c>
      <c r="C203" s="41" t="s">
        <v>1123</v>
      </c>
      <c r="D203" s="41" t="s">
        <v>439</v>
      </c>
      <c r="E203" s="22" t="s">
        <v>3235</v>
      </c>
      <c r="F203" s="64">
        <v>2430</v>
      </c>
      <c r="G203" s="65" t="s">
        <v>105</v>
      </c>
    </row>
    <row r="204" spans="1:7" outlineLevel="1" x14ac:dyDescent="0.25">
      <c r="A204" t="s">
        <v>109</v>
      </c>
      <c r="C204" s="41" t="s">
        <v>1131</v>
      </c>
      <c r="D204" s="41" t="s">
        <v>439</v>
      </c>
      <c r="E204" s="22" t="s">
        <v>3236</v>
      </c>
      <c r="F204" s="64">
        <v>2500</v>
      </c>
      <c r="G204" s="65" t="s">
        <v>131</v>
      </c>
    </row>
    <row r="205" spans="1:7" outlineLevel="1" x14ac:dyDescent="0.25">
      <c r="A205" t="s">
        <v>109</v>
      </c>
      <c r="C205" s="41" t="s">
        <v>2271</v>
      </c>
      <c r="D205" s="41"/>
      <c r="E205" s="22" t="s">
        <v>3090</v>
      </c>
      <c r="F205" s="64">
        <v>2501</v>
      </c>
      <c r="G205" s="65" t="s">
        <v>105</v>
      </c>
    </row>
    <row r="206" spans="1:7" outlineLevel="1" x14ac:dyDescent="0.25">
      <c r="A206" t="s">
        <v>109</v>
      </c>
      <c r="C206" s="41" t="s">
        <v>2272</v>
      </c>
      <c r="D206" s="41"/>
      <c r="E206" s="22" t="s">
        <v>2273</v>
      </c>
      <c r="F206" s="64">
        <v>2505</v>
      </c>
      <c r="G206" s="65" t="s">
        <v>105</v>
      </c>
    </row>
    <row r="207" spans="1:7" outlineLevel="1" x14ac:dyDescent="0.25">
      <c r="A207" t="s">
        <v>109</v>
      </c>
      <c r="C207" s="41" t="s">
        <v>2274</v>
      </c>
      <c r="D207" s="41"/>
      <c r="E207" s="22" t="s">
        <v>2275</v>
      </c>
      <c r="F207" s="64">
        <v>2510</v>
      </c>
      <c r="G207" s="65" t="s">
        <v>105</v>
      </c>
    </row>
    <row r="208" spans="1:7" outlineLevel="1" x14ac:dyDescent="0.25">
      <c r="A208" t="s">
        <v>109</v>
      </c>
      <c r="C208" s="41" t="s">
        <v>1159</v>
      </c>
      <c r="D208" s="41" t="s">
        <v>439</v>
      </c>
      <c r="E208" s="22" t="s">
        <v>3237</v>
      </c>
      <c r="F208" s="64">
        <v>2510</v>
      </c>
      <c r="G208" s="65" t="s">
        <v>105</v>
      </c>
    </row>
    <row r="209" spans="1:7" outlineLevel="1" x14ac:dyDescent="0.25">
      <c r="A209" t="s">
        <v>109</v>
      </c>
      <c r="C209" s="41" t="s">
        <v>1160</v>
      </c>
      <c r="D209" s="41" t="s">
        <v>439</v>
      </c>
      <c r="E209" s="22" t="s">
        <v>3238</v>
      </c>
      <c r="F209" s="64">
        <v>2510</v>
      </c>
      <c r="G209" s="65" t="s">
        <v>105</v>
      </c>
    </row>
    <row r="210" spans="1:7" outlineLevel="1" x14ac:dyDescent="0.25">
      <c r="A210" t="s">
        <v>109</v>
      </c>
      <c r="C210" s="41" t="s">
        <v>1161</v>
      </c>
      <c r="D210" s="41" t="s">
        <v>439</v>
      </c>
      <c r="E210" s="22" t="s">
        <v>3239</v>
      </c>
      <c r="F210" s="64">
        <v>2510</v>
      </c>
      <c r="G210" s="65" t="s">
        <v>105</v>
      </c>
    </row>
    <row r="211" spans="1:7" outlineLevel="1" x14ac:dyDescent="0.25">
      <c r="A211" t="s">
        <v>109</v>
      </c>
      <c r="C211" s="41" t="s">
        <v>1162</v>
      </c>
      <c r="D211" s="41" t="s">
        <v>439</v>
      </c>
      <c r="E211" s="22" t="s">
        <v>3240</v>
      </c>
      <c r="F211" s="64">
        <v>2510</v>
      </c>
      <c r="G211" s="65" t="s">
        <v>105</v>
      </c>
    </row>
    <row r="212" spans="1:7" outlineLevel="1" x14ac:dyDescent="0.25">
      <c r="A212" t="s">
        <v>109</v>
      </c>
      <c r="C212" s="41" t="s">
        <v>1163</v>
      </c>
      <c r="D212" s="41" t="s">
        <v>439</v>
      </c>
      <c r="E212" s="22" t="s">
        <v>3241</v>
      </c>
      <c r="F212" s="64">
        <v>2510</v>
      </c>
      <c r="G212" s="65" t="s">
        <v>105</v>
      </c>
    </row>
    <row r="213" spans="1:7" outlineLevel="1" x14ac:dyDescent="0.25">
      <c r="A213" t="s">
        <v>109</v>
      </c>
      <c r="C213" s="41" t="s">
        <v>1164</v>
      </c>
      <c r="D213" s="41" t="s">
        <v>439</v>
      </c>
      <c r="E213" s="22" t="s">
        <v>3242</v>
      </c>
      <c r="F213" s="64">
        <v>5555</v>
      </c>
      <c r="G213" s="65" t="s">
        <v>131</v>
      </c>
    </row>
    <row r="214" spans="1:7" outlineLevel="1" x14ac:dyDescent="0.25">
      <c r="A214" t="s">
        <v>109</v>
      </c>
      <c r="C214" s="41" t="s">
        <v>1167</v>
      </c>
      <c r="D214" s="41" t="s">
        <v>439</v>
      </c>
      <c r="E214" s="22" t="s">
        <v>3243</v>
      </c>
      <c r="F214" s="64">
        <v>2520</v>
      </c>
      <c r="G214" s="65" t="s">
        <v>105</v>
      </c>
    </row>
    <row r="215" spans="1:7" outlineLevel="1" x14ac:dyDescent="0.25">
      <c r="A215" t="s">
        <v>109</v>
      </c>
      <c r="C215" s="41" t="s">
        <v>1174</v>
      </c>
      <c r="D215" s="41" t="s">
        <v>439</v>
      </c>
      <c r="E215" s="22" t="s">
        <v>1175</v>
      </c>
      <c r="F215" s="64">
        <v>2525</v>
      </c>
      <c r="G215" s="65" t="s">
        <v>105</v>
      </c>
    </row>
    <row r="216" spans="1:7" outlineLevel="1" x14ac:dyDescent="0.25">
      <c r="A216" t="s">
        <v>109</v>
      </c>
      <c r="C216" s="41" t="s">
        <v>1180</v>
      </c>
      <c r="D216" s="41" t="s">
        <v>439</v>
      </c>
      <c r="E216" s="22" t="s">
        <v>3244</v>
      </c>
      <c r="F216" s="64">
        <v>2530</v>
      </c>
      <c r="G216" s="65" t="s">
        <v>131</v>
      </c>
    </row>
    <row r="217" spans="1:7" outlineLevel="1" x14ac:dyDescent="0.25">
      <c r="A217" t="s">
        <v>109</v>
      </c>
      <c r="C217" s="41" t="s">
        <v>2276</v>
      </c>
      <c r="D217" s="41" t="s">
        <v>439</v>
      </c>
      <c r="E217" s="22" t="s">
        <v>3245</v>
      </c>
      <c r="F217" s="64">
        <v>2535</v>
      </c>
      <c r="G217" s="65" t="s">
        <v>105</v>
      </c>
    </row>
    <row r="218" spans="1:7" outlineLevel="1" x14ac:dyDescent="0.25">
      <c r="A218" t="s">
        <v>109</v>
      </c>
      <c r="C218" s="41" t="s">
        <v>2277</v>
      </c>
      <c r="D218" s="41"/>
      <c r="E218" s="22" t="s">
        <v>2278</v>
      </c>
      <c r="F218" s="64">
        <v>2535</v>
      </c>
      <c r="G218" s="65" t="s">
        <v>133</v>
      </c>
    </row>
    <row r="219" spans="1:7" outlineLevel="1" x14ac:dyDescent="0.25">
      <c r="A219" t="s">
        <v>109</v>
      </c>
      <c r="C219" s="41" t="s">
        <v>2279</v>
      </c>
      <c r="D219" s="41" t="s">
        <v>439</v>
      </c>
      <c r="E219" s="22" t="s">
        <v>2280</v>
      </c>
      <c r="F219" s="64">
        <v>2640</v>
      </c>
      <c r="G219" s="65" t="s">
        <v>105</v>
      </c>
    </row>
    <row r="220" spans="1:7" outlineLevel="1" x14ac:dyDescent="0.25">
      <c r="A220" t="s">
        <v>109</v>
      </c>
      <c r="C220" s="41" t="s">
        <v>1294</v>
      </c>
      <c r="D220" s="41" t="s">
        <v>439</v>
      </c>
      <c r="E220" s="22" t="s">
        <v>1295</v>
      </c>
      <c r="F220" s="64">
        <v>2645</v>
      </c>
      <c r="G220" s="65" t="s">
        <v>105</v>
      </c>
    </row>
    <row r="221" spans="1:7" outlineLevel="1" x14ac:dyDescent="0.25">
      <c r="A221" t="s">
        <v>109</v>
      </c>
      <c r="C221" s="41" t="s">
        <v>1296</v>
      </c>
      <c r="D221" s="41" t="s">
        <v>439</v>
      </c>
      <c r="E221" s="22" t="s">
        <v>1297</v>
      </c>
      <c r="F221" s="64">
        <v>2650</v>
      </c>
      <c r="G221" s="65" t="s">
        <v>105</v>
      </c>
    </row>
    <row r="222" spans="1:7" outlineLevel="1" x14ac:dyDescent="0.25">
      <c r="A222" t="s">
        <v>109</v>
      </c>
      <c r="C222" s="41" t="s">
        <v>1302</v>
      </c>
      <c r="D222" s="41" t="s">
        <v>439</v>
      </c>
      <c r="E222" s="22" t="s">
        <v>1303</v>
      </c>
      <c r="F222" s="64">
        <v>2655</v>
      </c>
      <c r="G222" s="65" t="s">
        <v>131</v>
      </c>
    </row>
    <row r="223" spans="1:7" outlineLevel="1" x14ac:dyDescent="0.25">
      <c r="A223" t="s">
        <v>109</v>
      </c>
      <c r="C223" s="41" t="s">
        <v>1304</v>
      </c>
      <c r="D223" s="41" t="s">
        <v>439</v>
      </c>
      <c r="E223" s="22" t="s">
        <v>1305</v>
      </c>
      <c r="F223" s="64">
        <v>2660</v>
      </c>
      <c r="G223" s="65" t="s">
        <v>131</v>
      </c>
    </row>
    <row r="224" spans="1:7" outlineLevel="1" x14ac:dyDescent="0.25">
      <c r="A224" t="s">
        <v>109</v>
      </c>
      <c r="C224" s="41" t="s">
        <v>1417</v>
      </c>
      <c r="D224" s="41" t="s">
        <v>439</v>
      </c>
      <c r="E224" s="22" t="s">
        <v>1418</v>
      </c>
      <c r="F224" s="64">
        <v>2850</v>
      </c>
      <c r="G224" s="65" t="s">
        <v>131</v>
      </c>
    </row>
    <row r="225" spans="1:7" outlineLevel="1" x14ac:dyDescent="0.25">
      <c r="A225" t="s">
        <v>109</v>
      </c>
      <c r="C225" s="41" t="s">
        <v>1419</v>
      </c>
      <c r="D225" s="41" t="s">
        <v>439</v>
      </c>
      <c r="E225" s="22" t="s">
        <v>1420</v>
      </c>
      <c r="F225" s="64">
        <v>2855</v>
      </c>
      <c r="G225" s="65" t="s">
        <v>131</v>
      </c>
    </row>
    <row r="226" spans="1:7" outlineLevel="1" x14ac:dyDescent="0.25">
      <c r="A226" t="s">
        <v>109</v>
      </c>
      <c r="C226" s="41" t="s">
        <v>1437</v>
      </c>
      <c r="D226" s="41" t="s">
        <v>439</v>
      </c>
      <c r="E226" s="22" t="s">
        <v>1438</v>
      </c>
      <c r="F226" s="64">
        <v>2935</v>
      </c>
      <c r="G226" s="65" t="s">
        <v>131</v>
      </c>
    </row>
    <row r="227" spans="1:7" outlineLevel="1" x14ac:dyDescent="0.25">
      <c r="A227" t="s">
        <v>109</v>
      </c>
      <c r="C227" s="41" t="s">
        <v>1475</v>
      </c>
      <c r="D227" s="41" t="s">
        <v>439</v>
      </c>
      <c r="E227" s="22" t="s">
        <v>1476</v>
      </c>
      <c r="F227" s="64">
        <v>3610</v>
      </c>
      <c r="G227" s="65" t="s">
        <v>105</v>
      </c>
    </row>
    <row r="228" spans="1:7" outlineLevel="1" x14ac:dyDescent="0.25">
      <c r="A228" t="s">
        <v>109</v>
      </c>
      <c r="C228" s="41" t="s">
        <v>2281</v>
      </c>
      <c r="D228" s="41"/>
      <c r="E228" s="22" t="s">
        <v>2282</v>
      </c>
      <c r="F228" s="64">
        <v>3710</v>
      </c>
      <c r="G228" s="65" t="s">
        <v>105</v>
      </c>
    </row>
    <row r="229" spans="1:7" outlineLevel="1" x14ac:dyDescent="0.25">
      <c r="A229" t="s">
        <v>109</v>
      </c>
      <c r="C229" s="41" t="s">
        <v>1477</v>
      </c>
      <c r="D229" s="41" t="s">
        <v>439</v>
      </c>
      <c r="E229" s="22" t="s">
        <v>1478</v>
      </c>
      <c r="F229" s="64">
        <v>3710</v>
      </c>
      <c r="G229" s="65" t="s">
        <v>105</v>
      </c>
    </row>
    <row r="230" spans="1:7" outlineLevel="1" x14ac:dyDescent="0.25">
      <c r="A230" t="s">
        <v>109</v>
      </c>
      <c r="C230" s="41" t="s">
        <v>1479</v>
      </c>
      <c r="D230" s="41" t="s">
        <v>439</v>
      </c>
      <c r="E230" s="22" t="s">
        <v>1480</v>
      </c>
      <c r="F230" s="64">
        <v>3710</v>
      </c>
      <c r="G230" s="65" t="s">
        <v>105</v>
      </c>
    </row>
    <row r="231" spans="1:7" outlineLevel="1" x14ac:dyDescent="0.25">
      <c r="A231" t="s">
        <v>109</v>
      </c>
      <c r="C231" s="41" t="s">
        <v>1481</v>
      </c>
      <c r="D231" s="41" t="s">
        <v>439</v>
      </c>
      <c r="E231" s="22" t="s">
        <v>1482</v>
      </c>
      <c r="F231" s="64">
        <v>3710</v>
      </c>
      <c r="G231" s="65" t="s">
        <v>105</v>
      </c>
    </row>
    <row r="232" spans="1:7" outlineLevel="1" x14ac:dyDescent="0.25">
      <c r="A232" t="s">
        <v>109</v>
      </c>
      <c r="C232" s="41" t="s">
        <v>1483</v>
      </c>
      <c r="D232" s="41" t="s">
        <v>439</v>
      </c>
      <c r="E232" s="22" t="s">
        <v>1484</v>
      </c>
      <c r="F232" s="64">
        <v>3710</v>
      </c>
      <c r="G232" s="65" t="s">
        <v>105</v>
      </c>
    </row>
    <row r="233" spans="1:7" outlineLevel="1" x14ac:dyDescent="0.25">
      <c r="A233" t="s">
        <v>109</v>
      </c>
      <c r="C233" s="41" t="s">
        <v>1485</v>
      </c>
      <c r="D233" s="41" t="s">
        <v>439</v>
      </c>
      <c r="E233" s="22" t="s">
        <v>1486</v>
      </c>
      <c r="F233" s="64">
        <v>3710</v>
      </c>
      <c r="G233" s="65" t="s">
        <v>105</v>
      </c>
    </row>
    <row r="234" spans="1:7" outlineLevel="1" x14ac:dyDescent="0.25">
      <c r="A234" t="s">
        <v>109</v>
      </c>
      <c r="C234" s="41" t="s">
        <v>1487</v>
      </c>
      <c r="D234" s="41" t="s">
        <v>439</v>
      </c>
      <c r="E234" s="22" t="s">
        <v>1488</v>
      </c>
      <c r="F234" s="64">
        <v>3710</v>
      </c>
      <c r="G234" s="65" t="s">
        <v>105</v>
      </c>
    </row>
    <row r="235" spans="1:7" outlineLevel="1" x14ac:dyDescent="0.25">
      <c r="A235" t="s">
        <v>109</v>
      </c>
      <c r="C235" s="41" t="s">
        <v>1867</v>
      </c>
      <c r="D235" s="41" t="s">
        <v>439</v>
      </c>
      <c r="E235" s="22" t="s">
        <v>3246</v>
      </c>
      <c r="F235" s="64">
        <v>2465</v>
      </c>
      <c r="G235" s="65" t="s">
        <v>131</v>
      </c>
    </row>
    <row r="236" spans="1:7" outlineLevel="1" x14ac:dyDescent="0.25">
      <c r="A236" t="s">
        <v>109</v>
      </c>
      <c r="C236" s="41" t="s">
        <v>2283</v>
      </c>
      <c r="D236" s="41"/>
      <c r="E236" s="22" t="s">
        <v>2284</v>
      </c>
      <c r="F236" s="64">
        <v>2665</v>
      </c>
      <c r="G236" s="65" t="s">
        <v>133</v>
      </c>
    </row>
    <row r="237" spans="1:7" outlineLevel="1" x14ac:dyDescent="0.25">
      <c r="A237" t="s">
        <v>109</v>
      </c>
      <c r="C237" s="41" t="s">
        <v>1885</v>
      </c>
      <c r="D237" s="41" t="s">
        <v>439</v>
      </c>
      <c r="E237" s="22" t="s">
        <v>1886</v>
      </c>
      <c r="F237" s="64">
        <v>2760</v>
      </c>
      <c r="G237" s="65" t="s">
        <v>131</v>
      </c>
    </row>
    <row r="238" spans="1:7" outlineLevel="1" x14ac:dyDescent="0.25">
      <c r="A238" t="s">
        <v>109</v>
      </c>
      <c r="C238" s="41" t="s">
        <v>1907</v>
      </c>
      <c r="D238" s="41" t="s">
        <v>439</v>
      </c>
      <c r="E238" s="22" t="s">
        <v>1908</v>
      </c>
      <c r="F238" s="64">
        <v>2860</v>
      </c>
      <c r="G238" s="65" t="s">
        <v>105</v>
      </c>
    </row>
    <row r="239" spans="1:7" outlineLevel="1" x14ac:dyDescent="0.25">
      <c r="A239" t="s">
        <v>109</v>
      </c>
      <c r="C239" s="41" t="s">
        <v>1917</v>
      </c>
      <c r="D239" s="41" t="s">
        <v>439</v>
      </c>
      <c r="E239" s="22" t="s">
        <v>3247</v>
      </c>
      <c r="F239" s="64">
        <v>2980</v>
      </c>
      <c r="G239" s="65" t="s">
        <v>105</v>
      </c>
    </row>
    <row r="240" spans="1:7" outlineLevel="1" x14ac:dyDescent="0.25">
      <c r="A240" t="s">
        <v>109</v>
      </c>
      <c r="C240" s="41" t="s">
        <v>1920</v>
      </c>
      <c r="D240" s="41" t="s">
        <v>439</v>
      </c>
      <c r="E240" s="22" t="s">
        <v>3248</v>
      </c>
      <c r="F240" s="64">
        <v>3715</v>
      </c>
      <c r="G240" s="65" t="s">
        <v>105</v>
      </c>
    </row>
    <row r="241" spans="1:7" outlineLevel="1" x14ac:dyDescent="0.25">
      <c r="A241" t="s">
        <v>109</v>
      </c>
      <c r="C241" s="41" t="s">
        <v>1921</v>
      </c>
      <c r="D241" s="41" t="s">
        <v>439</v>
      </c>
      <c r="E241" s="22" t="s">
        <v>3249</v>
      </c>
      <c r="F241" s="64">
        <v>3715</v>
      </c>
      <c r="G241" s="65" t="s">
        <v>105</v>
      </c>
    </row>
    <row r="242" spans="1:7" outlineLevel="1" x14ac:dyDescent="0.25">
      <c r="A242" t="s">
        <v>109</v>
      </c>
      <c r="C242" s="41" t="s">
        <v>1922</v>
      </c>
      <c r="D242" s="41" t="s">
        <v>439</v>
      </c>
      <c r="E242" s="22" t="s">
        <v>3250</v>
      </c>
      <c r="F242" s="64">
        <v>3715</v>
      </c>
      <c r="G242" s="65" t="s">
        <v>105</v>
      </c>
    </row>
    <row r="243" spans="1:7" outlineLevel="1" x14ac:dyDescent="0.25">
      <c r="A243" t="s">
        <v>109</v>
      </c>
      <c r="C243" s="41" t="s">
        <v>1923</v>
      </c>
      <c r="D243" s="41" t="s">
        <v>439</v>
      </c>
      <c r="E243" s="22" t="s">
        <v>1924</v>
      </c>
      <c r="F243" s="64">
        <v>3715</v>
      </c>
      <c r="G243" s="65" t="s">
        <v>105</v>
      </c>
    </row>
    <row r="244" spans="1:7" outlineLevel="1" x14ac:dyDescent="0.25">
      <c r="A244" t="s">
        <v>109</v>
      </c>
      <c r="C244" s="41" t="s">
        <v>1925</v>
      </c>
      <c r="D244" s="41" t="s">
        <v>439</v>
      </c>
      <c r="E244" s="22" t="s">
        <v>1926</v>
      </c>
      <c r="F244" s="64">
        <v>3715</v>
      </c>
      <c r="G244" s="65" t="s">
        <v>105</v>
      </c>
    </row>
    <row r="245" spans="1:7" outlineLevel="1" x14ac:dyDescent="0.25">
      <c r="A245" t="s">
        <v>109</v>
      </c>
      <c r="C245" s="41" t="s">
        <v>1927</v>
      </c>
      <c r="D245" s="41" t="s">
        <v>439</v>
      </c>
      <c r="E245" s="22" t="s">
        <v>1928</v>
      </c>
      <c r="F245" s="64">
        <v>4440</v>
      </c>
      <c r="G245" s="65" t="s">
        <v>131</v>
      </c>
    </row>
    <row r="246" spans="1:7" outlineLevel="1" x14ac:dyDescent="0.25">
      <c r="A246" t="s">
        <v>109</v>
      </c>
      <c r="C246" s="41" t="s">
        <v>1943</v>
      </c>
      <c r="D246" s="41" t="s">
        <v>439</v>
      </c>
      <c r="E246" s="22" t="s">
        <v>3251</v>
      </c>
      <c r="F246" s="64">
        <v>4640</v>
      </c>
      <c r="G246" s="65" t="s">
        <v>131</v>
      </c>
    </row>
    <row r="247" spans="1:7" outlineLevel="1" x14ac:dyDescent="0.25">
      <c r="A247" t="s">
        <v>109</v>
      </c>
      <c r="C247" s="41" t="s">
        <v>413</v>
      </c>
      <c r="D247" s="41" t="s">
        <v>133</v>
      </c>
      <c r="E247" s="22" t="s">
        <v>414</v>
      </c>
      <c r="F247" s="64">
        <v>6700</v>
      </c>
      <c r="G247" s="65" t="s">
        <v>131</v>
      </c>
    </row>
    <row r="248" spans="1:7" outlineLevel="1" x14ac:dyDescent="0.25">
      <c r="A248" t="s">
        <v>109</v>
      </c>
      <c r="C248" s="41" t="s">
        <v>417</v>
      </c>
      <c r="D248" s="41" t="s">
        <v>133</v>
      </c>
      <c r="E248" s="22" t="s">
        <v>2285</v>
      </c>
      <c r="F248" s="64">
        <v>6710</v>
      </c>
      <c r="G248" s="65" t="s">
        <v>131</v>
      </c>
    </row>
    <row r="249" spans="1:7" outlineLevel="1" x14ac:dyDescent="0.25">
      <c r="A249" t="s">
        <v>109</v>
      </c>
      <c r="C249" s="41" t="s">
        <v>418</v>
      </c>
      <c r="D249" s="41" t="s">
        <v>133</v>
      </c>
      <c r="E249" s="22" t="s">
        <v>419</v>
      </c>
      <c r="F249" s="64">
        <v>6710</v>
      </c>
      <c r="G249" s="65" t="s">
        <v>105</v>
      </c>
    </row>
    <row r="250" spans="1:7" outlineLevel="1" x14ac:dyDescent="0.25">
      <c r="A250" t="s">
        <v>109</v>
      </c>
      <c r="C250" s="41" t="s">
        <v>420</v>
      </c>
      <c r="D250" s="41" t="s">
        <v>133</v>
      </c>
      <c r="E250" s="22" t="s">
        <v>3252</v>
      </c>
      <c r="F250" s="64">
        <v>6710</v>
      </c>
      <c r="G250" s="65" t="s">
        <v>105</v>
      </c>
    </row>
    <row r="251" spans="1:7" outlineLevel="1" x14ac:dyDescent="0.25">
      <c r="A251" t="s">
        <v>109</v>
      </c>
      <c r="C251" s="41" t="s">
        <v>421</v>
      </c>
      <c r="D251" s="41" t="s">
        <v>133</v>
      </c>
      <c r="E251" s="22" t="s">
        <v>422</v>
      </c>
      <c r="F251" s="64">
        <v>6710</v>
      </c>
      <c r="G251" s="65" t="s">
        <v>105</v>
      </c>
    </row>
    <row r="252" spans="1:7" outlineLevel="1" x14ac:dyDescent="0.25">
      <c r="A252" t="s">
        <v>109</v>
      </c>
      <c r="C252" s="41" t="s">
        <v>423</v>
      </c>
      <c r="D252" s="41" t="s">
        <v>133</v>
      </c>
      <c r="E252" s="22" t="s">
        <v>424</v>
      </c>
      <c r="F252" s="64">
        <v>6710</v>
      </c>
      <c r="G252" s="65" t="s">
        <v>105</v>
      </c>
    </row>
    <row r="253" spans="1:7" outlineLevel="1" x14ac:dyDescent="0.25">
      <c r="A253" t="s">
        <v>109</v>
      </c>
      <c r="C253" s="41" t="s">
        <v>425</v>
      </c>
      <c r="D253" s="41" t="s">
        <v>133</v>
      </c>
      <c r="E253" s="22" t="s">
        <v>426</v>
      </c>
      <c r="F253" s="64">
        <v>6720</v>
      </c>
      <c r="G253" s="65" t="s">
        <v>131</v>
      </c>
    </row>
    <row r="254" spans="1:7" outlineLevel="1" x14ac:dyDescent="0.25">
      <c r="A254" t="s">
        <v>109</v>
      </c>
      <c r="C254" s="41" t="s">
        <v>427</v>
      </c>
      <c r="D254" s="41" t="s">
        <v>133</v>
      </c>
      <c r="E254" s="22" t="s">
        <v>428</v>
      </c>
      <c r="F254" s="64">
        <v>6720</v>
      </c>
      <c r="G254" s="65" t="s">
        <v>131</v>
      </c>
    </row>
    <row r="255" spans="1:7" outlineLevel="1" x14ac:dyDescent="0.25">
      <c r="A255" t="s">
        <v>109</v>
      </c>
      <c r="C255" s="41" t="s">
        <v>2286</v>
      </c>
      <c r="D255" s="41" t="s">
        <v>133</v>
      </c>
      <c r="E255" s="22" t="s">
        <v>2287</v>
      </c>
      <c r="F255" s="64">
        <v>6740</v>
      </c>
      <c r="G255" s="65" t="s">
        <v>105</v>
      </c>
    </row>
    <row r="256" spans="1:7" outlineLevel="1" x14ac:dyDescent="0.25">
      <c r="A256" t="s">
        <v>109</v>
      </c>
      <c r="C256" s="41" t="s">
        <v>429</v>
      </c>
      <c r="D256" s="41" t="s">
        <v>133</v>
      </c>
      <c r="E256" s="22" t="s">
        <v>430</v>
      </c>
      <c r="F256" s="64">
        <v>6740</v>
      </c>
      <c r="G256" s="65" t="s">
        <v>131</v>
      </c>
    </row>
    <row r="257" spans="1:7" outlineLevel="1" x14ac:dyDescent="0.25">
      <c r="A257" t="s">
        <v>109</v>
      </c>
      <c r="C257" s="41" t="s">
        <v>431</v>
      </c>
      <c r="D257" s="41" t="s">
        <v>133</v>
      </c>
      <c r="E257" s="22" t="s">
        <v>432</v>
      </c>
      <c r="F257" s="64">
        <v>6740</v>
      </c>
      <c r="G257" s="65" t="s">
        <v>131</v>
      </c>
    </row>
    <row r="258" spans="1:7" outlineLevel="1" x14ac:dyDescent="0.25">
      <c r="A258" t="s">
        <v>109</v>
      </c>
      <c r="C258" s="41" t="s">
        <v>433</v>
      </c>
      <c r="D258" s="41" t="s">
        <v>133</v>
      </c>
      <c r="E258" s="22" t="s">
        <v>434</v>
      </c>
      <c r="F258" s="64">
        <v>6740</v>
      </c>
      <c r="G258" s="65" t="s">
        <v>131</v>
      </c>
    </row>
    <row r="259" spans="1:7" outlineLevel="1" x14ac:dyDescent="0.25">
      <c r="A259" t="s">
        <v>109</v>
      </c>
      <c r="C259" s="41" t="s">
        <v>435</v>
      </c>
      <c r="D259" s="41" t="s">
        <v>133</v>
      </c>
      <c r="E259" s="22" t="s">
        <v>436</v>
      </c>
      <c r="F259" s="64">
        <v>6740</v>
      </c>
      <c r="G259" s="65" t="s">
        <v>105</v>
      </c>
    </row>
    <row r="260" spans="1:7" outlineLevel="1" x14ac:dyDescent="0.25">
      <c r="A260" t="s">
        <v>109</v>
      </c>
      <c r="C260" s="41" t="s">
        <v>437</v>
      </c>
      <c r="D260" s="41" t="s">
        <v>133</v>
      </c>
      <c r="E260" s="22" t="s">
        <v>438</v>
      </c>
      <c r="F260" s="64">
        <v>6780</v>
      </c>
      <c r="G260" s="65" t="s">
        <v>131</v>
      </c>
    </row>
    <row r="261" spans="1:7" outlineLevel="1" x14ac:dyDescent="0.25">
      <c r="A261" t="s">
        <v>109</v>
      </c>
      <c r="C261" s="41" t="s">
        <v>1955</v>
      </c>
      <c r="D261" s="41" t="s">
        <v>439</v>
      </c>
      <c r="E261" s="22" t="s">
        <v>3253</v>
      </c>
      <c r="F261" s="64">
        <v>6800</v>
      </c>
      <c r="G261" s="65" t="s">
        <v>131</v>
      </c>
    </row>
    <row r="262" spans="1:7" outlineLevel="1" x14ac:dyDescent="0.25">
      <c r="A262" t="s">
        <v>109</v>
      </c>
      <c r="C262" s="41" t="s">
        <v>2288</v>
      </c>
      <c r="D262" s="41" t="s">
        <v>439</v>
      </c>
      <c r="E262" s="22" t="s">
        <v>3254</v>
      </c>
      <c r="F262" s="64">
        <v>6810</v>
      </c>
      <c r="G262" s="65" t="s">
        <v>131</v>
      </c>
    </row>
    <row r="263" spans="1:7" outlineLevel="1" x14ac:dyDescent="0.25">
      <c r="A263" t="s">
        <v>109</v>
      </c>
      <c r="C263" s="41" t="s">
        <v>2289</v>
      </c>
      <c r="D263" s="41" t="s">
        <v>439</v>
      </c>
      <c r="E263" s="22" t="s">
        <v>2290</v>
      </c>
      <c r="F263" s="64">
        <v>8000</v>
      </c>
      <c r="G263" s="65" t="s">
        <v>105</v>
      </c>
    </row>
    <row r="264" spans="1:7" outlineLevel="1" x14ac:dyDescent="0.25">
      <c r="A264" t="s">
        <v>109</v>
      </c>
      <c r="C264" s="41" t="s">
        <v>2291</v>
      </c>
      <c r="D264" s="41" t="s">
        <v>439</v>
      </c>
      <c r="E264" s="22" t="s">
        <v>2292</v>
      </c>
      <c r="F264" s="64">
        <v>2101</v>
      </c>
      <c r="G264" s="65" t="s">
        <v>105</v>
      </c>
    </row>
    <row r="265" spans="1:7" outlineLevel="1" x14ac:dyDescent="0.25">
      <c r="A265" t="s">
        <v>109</v>
      </c>
      <c r="C265" s="41" t="s">
        <v>2293</v>
      </c>
      <c r="D265" s="41"/>
      <c r="E265" s="22" t="s">
        <v>2294</v>
      </c>
      <c r="F265" s="64">
        <v>6505</v>
      </c>
      <c r="G265" s="65" t="s">
        <v>133</v>
      </c>
    </row>
    <row r="266" spans="1:7" outlineLevel="1" x14ac:dyDescent="0.25">
      <c r="A266" t="s">
        <v>109</v>
      </c>
      <c r="C266" s="41" t="s">
        <v>2295</v>
      </c>
      <c r="D266" s="41"/>
      <c r="E266" s="22" t="s">
        <v>2296</v>
      </c>
      <c r="F266" s="64">
        <v>6705</v>
      </c>
      <c r="G266" s="65" t="s">
        <v>133</v>
      </c>
    </row>
    <row r="267" spans="1:7" outlineLevel="1" x14ac:dyDescent="0.25">
      <c r="A267" t="s">
        <v>109</v>
      </c>
      <c r="C267" s="41" t="s">
        <v>2297</v>
      </c>
      <c r="D267" s="41"/>
      <c r="E267" s="22" t="s">
        <v>2298</v>
      </c>
      <c r="F267" s="64">
        <v>1151</v>
      </c>
      <c r="G267" s="65" t="s">
        <v>105</v>
      </c>
    </row>
    <row r="268" spans="1:7" outlineLevel="1" x14ac:dyDescent="0.25">
      <c r="A268" t="s">
        <v>109</v>
      </c>
      <c r="C268" s="41" t="s">
        <v>2299</v>
      </c>
      <c r="D268" s="41"/>
      <c r="E268" s="22" t="s">
        <v>2300</v>
      </c>
      <c r="F268" s="64">
        <v>1151</v>
      </c>
      <c r="G268" s="65" t="s">
        <v>105</v>
      </c>
    </row>
    <row r="269" spans="1:7" outlineLevel="1" x14ac:dyDescent="0.25">
      <c r="A269" t="s">
        <v>109</v>
      </c>
      <c r="C269" s="41" t="s">
        <v>477</v>
      </c>
      <c r="D269" s="41" t="s">
        <v>439</v>
      </c>
      <c r="E269" s="22" t="s">
        <v>478</v>
      </c>
      <c r="F269" s="64">
        <v>1151</v>
      </c>
      <c r="G269" s="65" t="s">
        <v>131</v>
      </c>
    </row>
    <row r="270" spans="1:7" outlineLevel="1" x14ac:dyDescent="0.25">
      <c r="A270" t="s">
        <v>109</v>
      </c>
      <c r="C270" s="41" t="s">
        <v>479</v>
      </c>
      <c r="D270" s="41" t="s">
        <v>439</v>
      </c>
      <c r="E270" s="22" t="s">
        <v>480</v>
      </c>
      <c r="F270" s="64">
        <v>1151</v>
      </c>
      <c r="G270" s="65" t="s">
        <v>131</v>
      </c>
    </row>
    <row r="271" spans="1:7" outlineLevel="1" x14ac:dyDescent="0.25">
      <c r="A271" t="s">
        <v>109</v>
      </c>
      <c r="C271" s="41" t="s">
        <v>481</v>
      </c>
      <c r="D271" s="41" t="s">
        <v>439</v>
      </c>
      <c r="E271" s="22" t="s">
        <v>482</v>
      </c>
      <c r="F271" s="64">
        <v>1151</v>
      </c>
      <c r="G271" s="65" t="s">
        <v>105</v>
      </c>
    </row>
    <row r="272" spans="1:7" outlineLevel="1" x14ac:dyDescent="0.25">
      <c r="A272" t="s">
        <v>109</v>
      </c>
      <c r="C272" s="41" t="s">
        <v>792</v>
      </c>
      <c r="D272" s="41" t="s">
        <v>439</v>
      </c>
      <c r="E272" s="22" t="s">
        <v>3255</v>
      </c>
      <c r="F272" s="64">
        <v>4100</v>
      </c>
      <c r="G272" s="65" t="s">
        <v>131</v>
      </c>
    </row>
    <row r="273" spans="1:7" outlineLevel="1" x14ac:dyDescent="0.25">
      <c r="A273" t="s">
        <v>109</v>
      </c>
      <c r="C273" s="41" t="s">
        <v>465</v>
      </c>
      <c r="D273" s="41" t="s">
        <v>439</v>
      </c>
      <c r="E273" s="22" t="s">
        <v>466</v>
      </c>
      <c r="F273" s="64">
        <v>1101</v>
      </c>
      <c r="G273" s="65" t="s">
        <v>105</v>
      </c>
    </row>
    <row r="274" spans="1:7" outlineLevel="1" x14ac:dyDescent="0.25">
      <c r="A274" t="s">
        <v>109</v>
      </c>
      <c r="C274" s="41" t="s">
        <v>2301</v>
      </c>
      <c r="D274" s="41" t="s">
        <v>439</v>
      </c>
      <c r="E274" s="22" t="s">
        <v>2302</v>
      </c>
      <c r="F274" s="64">
        <v>3730</v>
      </c>
      <c r="G274" s="65" t="s">
        <v>105</v>
      </c>
    </row>
    <row r="275" spans="1:7" outlineLevel="1" x14ac:dyDescent="0.25">
      <c r="A275" t="s">
        <v>109</v>
      </c>
      <c r="C275" s="41" t="s">
        <v>2303</v>
      </c>
      <c r="D275" s="41" t="s">
        <v>439</v>
      </c>
      <c r="E275" s="22" t="s">
        <v>2304</v>
      </c>
      <c r="F275" s="64">
        <v>3740</v>
      </c>
      <c r="G275" s="65" t="s">
        <v>105</v>
      </c>
    </row>
    <row r="276" spans="1:7" outlineLevel="1" x14ac:dyDescent="0.25">
      <c r="A276" t="s">
        <v>109</v>
      </c>
      <c r="C276" s="41" t="s">
        <v>415</v>
      </c>
      <c r="D276" s="41" t="s">
        <v>133</v>
      </c>
      <c r="E276" s="22" t="s">
        <v>416</v>
      </c>
      <c r="F276" s="64">
        <v>6705</v>
      </c>
      <c r="G276" s="65" t="s">
        <v>105</v>
      </c>
    </row>
    <row r="277" spans="1:7" outlineLevel="1" x14ac:dyDescent="0.25">
      <c r="A277" t="s">
        <v>109</v>
      </c>
      <c r="C277" s="41" t="s">
        <v>1032</v>
      </c>
      <c r="D277" s="41" t="s">
        <v>439</v>
      </c>
      <c r="E277" s="22" t="s">
        <v>1033</v>
      </c>
      <c r="F277" s="64">
        <v>7030</v>
      </c>
      <c r="G277" s="65" t="s">
        <v>131</v>
      </c>
    </row>
    <row r="278" spans="1:7" outlineLevel="1" x14ac:dyDescent="0.25">
      <c r="A278" t="s">
        <v>109</v>
      </c>
      <c r="C278" s="41" t="s">
        <v>1034</v>
      </c>
      <c r="D278" s="41" t="s">
        <v>439</v>
      </c>
      <c r="E278" s="22" t="s">
        <v>3256</v>
      </c>
      <c r="F278" s="64">
        <v>7030</v>
      </c>
      <c r="G278" s="65" t="s">
        <v>105</v>
      </c>
    </row>
    <row r="279" spans="1:7" outlineLevel="1" x14ac:dyDescent="0.25">
      <c r="A279" t="s">
        <v>109</v>
      </c>
      <c r="C279" s="41" t="s">
        <v>1035</v>
      </c>
      <c r="D279" s="41" t="s">
        <v>439</v>
      </c>
      <c r="E279" s="22" t="s">
        <v>1036</v>
      </c>
      <c r="F279" s="64">
        <v>7030</v>
      </c>
      <c r="G279" s="65" t="s">
        <v>105</v>
      </c>
    </row>
    <row r="280" spans="1:7" outlineLevel="1" x14ac:dyDescent="0.25">
      <c r="A280" t="s">
        <v>109</v>
      </c>
      <c r="C280" s="41" t="s">
        <v>1037</v>
      </c>
      <c r="D280" s="41" t="s">
        <v>439</v>
      </c>
      <c r="E280" s="22" t="s">
        <v>1038</v>
      </c>
      <c r="F280" s="64">
        <v>7040</v>
      </c>
      <c r="G280" s="65" t="s">
        <v>131</v>
      </c>
    </row>
    <row r="281" spans="1:7" outlineLevel="1" x14ac:dyDescent="0.25">
      <c r="A281" t="s">
        <v>109</v>
      </c>
      <c r="C281" s="41" t="s">
        <v>1039</v>
      </c>
      <c r="D281" s="41" t="s">
        <v>439</v>
      </c>
      <c r="E281" s="22" t="s">
        <v>3257</v>
      </c>
      <c r="F281" s="64">
        <v>7040</v>
      </c>
      <c r="G281" s="65" t="s">
        <v>105</v>
      </c>
    </row>
    <row r="282" spans="1:7" outlineLevel="1" x14ac:dyDescent="0.25">
      <c r="A282" t="s">
        <v>109</v>
      </c>
      <c r="C282" s="41" t="s">
        <v>1043</v>
      </c>
      <c r="D282" s="41" t="s">
        <v>439</v>
      </c>
      <c r="E282" s="22" t="s">
        <v>3258</v>
      </c>
      <c r="F282" s="64">
        <v>7070</v>
      </c>
      <c r="G282" s="65" t="s">
        <v>131</v>
      </c>
    </row>
    <row r="283" spans="1:7" outlineLevel="1" x14ac:dyDescent="0.25">
      <c r="A283" t="s">
        <v>109</v>
      </c>
      <c r="C283" s="41" t="s">
        <v>2305</v>
      </c>
      <c r="D283" s="41" t="s">
        <v>439</v>
      </c>
      <c r="E283" s="22" t="s">
        <v>2250</v>
      </c>
      <c r="F283" s="64">
        <v>7200</v>
      </c>
      <c r="G283" s="65" t="s">
        <v>105</v>
      </c>
    </row>
    <row r="284" spans="1:7" outlineLevel="1" x14ac:dyDescent="0.25">
      <c r="A284" t="s">
        <v>109</v>
      </c>
      <c r="C284" s="41" t="s">
        <v>2306</v>
      </c>
      <c r="D284" s="41" t="s">
        <v>439</v>
      </c>
      <c r="E284" s="22" t="s">
        <v>2252</v>
      </c>
      <c r="F284" s="64">
        <v>7205</v>
      </c>
      <c r="G284" s="65" t="s">
        <v>105</v>
      </c>
    </row>
    <row r="285" spans="1:7" outlineLevel="1" x14ac:dyDescent="0.25">
      <c r="A285" t="s">
        <v>109</v>
      </c>
      <c r="C285" s="41" t="s">
        <v>2307</v>
      </c>
      <c r="D285" s="41" t="s">
        <v>439</v>
      </c>
      <c r="E285" s="22" t="s">
        <v>2254</v>
      </c>
      <c r="F285" s="64">
        <v>7210</v>
      </c>
      <c r="G285" s="65" t="s">
        <v>105</v>
      </c>
    </row>
    <row r="286" spans="1:7" outlineLevel="1" x14ac:dyDescent="0.25">
      <c r="A286" t="s">
        <v>109</v>
      </c>
      <c r="C286" s="41" t="s">
        <v>2308</v>
      </c>
      <c r="D286" s="41" t="s">
        <v>439</v>
      </c>
      <c r="E286" s="22" t="s">
        <v>2256</v>
      </c>
      <c r="F286" s="64">
        <v>7215</v>
      </c>
      <c r="G286" s="65" t="s">
        <v>105</v>
      </c>
    </row>
    <row r="287" spans="1:7" outlineLevel="1" x14ac:dyDescent="0.25">
      <c r="A287" t="s">
        <v>109</v>
      </c>
      <c r="C287" s="41" t="s">
        <v>2309</v>
      </c>
      <c r="D287" s="41" t="s">
        <v>439</v>
      </c>
      <c r="E287" s="22" t="s">
        <v>2258</v>
      </c>
      <c r="F287" s="64">
        <v>7220</v>
      </c>
      <c r="G287" s="65" t="s">
        <v>105</v>
      </c>
    </row>
    <row r="288" spans="1:7" outlineLevel="1" x14ac:dyDescent="0.25">
      <c r="A288" t="s">
        <v>109</v>
      </c>
      <c r="C288" s="41" t="s">
        <v>780</v>
      </c>
      <c r="D288" s="41" t="s">
        <v>439</v>
      </c>
      <c r="E288" s="22" t="s">
        <v>781</v>
      </c>
      <c r="F288" s="64">
        <v>3610</v>
      </c>
      <c r="G288" s="65" t="s">
        <v>131</v>
      </c>
    </row>
    <row r="289" spans="1:7" outlineLevel="1" x14ac:dyDescent="0.25">
      <c r="A289" t="s">
        <v>109</v>
      </c>
      <c r="C289" s="41" t="s">
        <v>596</v>
      </c>
      <c r="D289" s="41" t="s">
        <v>439</v>
      </c>
      <c r="E289" s="22" t="s">
        <v>597</v>
      </c>
      <c r="F289" s="64">
        <v>2301</v>
      </c>
      <c r="G289" s="65" t="s">
        <v>105</v>
      </c>
    </row>
    <row r="290" spans="1:7" outlineLevel="1" x14ac:dyDescent="0.25">
      <c r="A290" t="s">
        <v>109</v>
      </c>
      <c r="C290" s="41" t="s">
        <v>2310</v>
      </c>
      <c r="D290" s="41"/>
      <c r="E290" s="22" t="s">
        <v>2311</v>
      </c>
      <c r="F290" s="64">
        <v>2301</v>
      </c>
      <c r="G290" s="65" t="s">
        <v>105</v>
      </c>
    </row>
    <row r="291" spans="1:7" outlineLevel="1" x14ac:dyDescent="0.25">
      <c r="A291" t="s">
        <v>109</v>
      </c>
      <c r="C291" s="41" t="s">
        <v>598</v>
      </c>
      <c r="D291" s="41" t="s">
        <v>439</v>
      </c>
      <c r="E291" s="22" t="s">
        <v>599</v>
      </c>
      <c r="F291" s="64">
        <v>2301</v>
      </c>
      <c r="G291" s="65" t="s">
        <v>105</v>
      </c>
    </row>
    <row r="292" spans="1:7" outlineLevel="1" x14ac:dyDescent="0.25">
      <c r="A292" t="s">
        <v>109</v>
      </c>
      <c r="C292" s="41" t="s">
        <v>600</v>
      </c>
      <c r="D292" s="41" t="s">
        <v>439</v>
      </c>
      <c r="E292" s="22" t="s">
        <v>601</v>
      </c>
      <c r="F292" s="64">
        <v>2301</v>
      </c>
      <c r="G292" s="65" t="s">
        <v>131</v>
      </c>
    </row>
    <row r="293" spans="1:7" outlineLevel="1" x14ac:dyDescent="0.25">
      <c r="A293" t="s">
        <v>109</v>
      </c>
      <c r="C293" s="41" t="s">
        <v>1099</v>
      </c>
      <c r="D293" s="41" t="s">
        <v>439</v>
      </c>
      <c r="E293" s="22" t="s">
        <v>1100</v>
      </c>
      <c r="F293" s="64">
        <v>2301</v>
      </c>
      <c r="G293" s="65" t="s">
        <v>105</v>
      </c>
    </row>
    <row r="294" spans="1:7" outlineLevel="1" x14ac:dyDescent="0.25">
      <c r="A294" t="s">
        <v>109</v>
      </c>
      <c r="C294" s="41" t="s">
        <v>1101</v>
      </c>
      <c r="D294" s="41" t="s">
        <v>439</v>
      </c>
      <c r="E294" s="22" t="s">
        <v>1102</v>
      </c>
      <c r="F294" s="64">
        <v>2310</v>
      </c>
      <c r="G294" s="65" t="s">
        <v>105</v>
      </c>
    </row>
    <row r="295" spans="1:7" outlineLevel="1" x14ac:dyDescent="0.25">
      <c r="A295" t="s">
        <v>109</v>
      </c>
      <c r="C295" s="41" t="s">
        <v>1103</v>
      </c>
      <c r="D295" s="41" t="s">
        <v>439</v>
      </c>
      <c r="E295" s="22" t="s">
        <v>1104</v>
      </c>
      <c r="F295" s="64">
        <v>2320</v>
      </c>
      <c r="G295" s="65" t="s">
        <v>105</v>
      </c>
    </row>
    <row r="296" spans="1:7" outlineLevel="1" x14ac:dyDescent="0.25">
      <c r="A296" t="s">
        <v>109</v>
      </c>
      <c r="C296" s="41" t="s">
        <v>1105</v>
      </c>
      <c r="D296" s="41" t="s">
        <v>439</v>
      </c>
      <c r="E296" s="22" t="s">
        <v>1106</v>
      </c>
      <c r="F296" s="64">
        <v>2320</v>
      </c>
      <c r="G296" s="65" t="s">
        <v>105</v>
      </c>
    </row>
    <row r="297" spans="1:7" outlineLevel="1" x14ac:dyDescent="0.25">
      <c r="A297" t="s">
        <v>109</v>
      </c>
      <c r="C297" s="41" t="s">
        <v>534</v>
      </c>
      <c r="D297" s="41" t="s">
        <v>439</v>
      </c>
      <c r="E297" s="22" t="s">
        <v>535</v>
      </c>
      <c r="F297" s="64">
        <v>2105</v>
      </c>
      <c r="G297" s="65" t="s">
        <v>105</v>
      </c>
    </row>
    <row r="298" spans="1:7" outlineLevel="1" x14ac:dyDescent="0.25">
      <c r="A298" t="s">
        <v>109</v>
      </c>
      <c r="C298" s="41" t="s">
        <v>2312</v>
      </c>
      <c r="D298" s="41"/>
      <c r="E298" s="22" t="s">
        <v>2313</v>
      </c>
      <c r="F298" s="64">
        <v>2105</v>
      </c>
      <c r="G298" s="65" t="s">
        <v>133</v>
      </c>
    </row>
    <row r="299" spans="1:7" outlineLevel="1" x14ac:dyDescent="0.25">
      <c r="A299" t="s">
        <v>109</v>
      </c>
      <c r="C299" s="41" t="s">
        <v>537</v>
      </c>
      <c r="D299" s="41" t="s">
        <v>439</v>
      </c>
      <c r="E299" s="22" t="s">
        <v>3259</v>
      </c>
      <c r="F299" s="64">
        <v>2110</v>
      </c>
      <c r="G299" s="65" t="s">
        <v>131</v>
      </c>
    </row>
    <row r="300" spans="1:7" outlineLevel="1" x14ac:dyDescent="0.25">
      <c r="A300" t="s">
        <v>109</v>
      </c>
      <c r="C300" s="41" t="s">
        <v>538</v>
      </c>
      <c r="D300" s="41" t="s">
        <v>439</v>
      </c>
      <c r="E300" s="22" t="s">
        <v>539</v>
      </c>
      <c r="F300" s="64">
        <v>2115</v>
      </c>
      <c r="G300" s="65" t="s">
        <v>131</v>
      </c>
    </row>
    <row r="301" spans="1:7" outlineLevel="1" x14ac:dyDescent="0.25">
      <c r="A301" t="s">
        <v>109</v>
      </c>
      <c r="C301" s="41" t="s">
        <v>540</v>
      </c>
      <c r="D301" s="41" t="s">
        <v>439</v>
      </c>
      <c r="E301" s="22" t="s">
        <v>541</v>
      </c>
      <c r="F301" s="64">
        <v>2120</v>
      </c>
      <c r="G301" s="65" t="s">
        <v>131</v>
      </c>
    </row>
    <row r="302" spans="1:7" outlineLevel="1" x14ac:dyDescent="0.25">
      <c r="A302" t="s">
        <v>109</v>
      </c>
      <c r="C302" s="41" t="s">
        <v>542</v>
      </c>
      <c r="D302" s="41" t="s">
        <v>439</v>
      </c>
      <c r="E302" s="22" t="s">
        <v>543</v>
      </c>
      <c r="F302" s="64">
        <v>2120</v>
      </c>
      <c r="G302" s="65" t="s">
        <v>131</v>
      </c>
    </row>
    <row r="303" spans="1:7" outlineLevel="1" x14ac:dyDescent="0.25">
      <c r="A303" t="s">
        <v>109</v>
      </c>
      <c r="C303" s="41" t="s">
        <v>544</v>
      </c>
      <c r="D303" s="41" t="s">
        <v>439</v>
      </c>
      <c r="E303" s="22" t="s">
        <v>545</v>
      </c>
      <c r="F303" s="64">
        <v>2120</v>
      </c>
      <c r="G303" s="65" t="s">
        <v>105</v>
      </c>
    </row>
    <row r="304" spans="1:7" outlineLevel="1" x14ac:dyDescent="0.25">
      <c r="A304" t="s">
        <v>109</v>
      </c>
      <c r="C304" s="41" t="s">
        <v>528</v>
      </c>
      <c r="D304" s="41" t="s">
        <v>439</v>
      </c>
      <c r="E304" s="22" t="s">
        <v>529</v>
      </c>
      <c r="F304" s="64">
        <v>2105</v>
      </c>
      <c r="G304" s="65" t="s">
        <v>131</v>
      </c>
    </row>
    <row r="305" spans="1:7" outlineLevel="1" x14ac:dyDescent="0.25">
      <c r="A305" t="s">
        <v>109</v>
      </c>
      <c r="C305" s="41" t="s">
        <v>956</v>
      </c>
      <c r="D305" s="41" t="s">
        <v>439</v>
      </c>
      <c r="E305" s="22" t="s">
        <v>957</v>
      </c>
      <c r="F305" s="64">
        <v>6000</v>
      </c>
      <c r="G305" s="65" t="s">
        <v>131</v>
      </c>
    </row>
    <row r="306" spans="1:7" outlineLevel="1" x14ac:dyDescent="0.25">
      <c r="A306" t="s">
        <v>109</v>
      </c>
      <c r="C306" s="41" t="s">
        <v>958</v>
      </c>
      <c r="D306" s="41" t="s">
        <v>439</v>
      </c>
      <c r="E306" s="22" t="s">
        <v>3260</v>
      </c>
      <c r="F306" s="64">
        <v>9115</v>
      </c>
      <c r="G306" s="65" t="s">
        <v>131</v>
      </c>
    </row>
    <row r="307" spans="1:7" outlineLevel="1" x14ac:dyDescent="0.25">
      <c r="A307" t="s">
        <v>109</v>
      </c>
      <c r="C307" s="41" t="s">
        <v>1860</v>
      </c>
      <c r="D307" s="41" t="s">
        <v>439</v>
      </c>
      <c r="E307" s="22" t="s">
        <v>1861</v>
      </c>
      <c r="F307" s="64">
        <v>6040</v>
      </c>
      <c r="G307" s="65" t="s">
        <v>105</v>
      </c>
    </row>
    <row r="308" spans="1:7" outlineLevel="1" x14ac:dyDescent="0.25">
      <c r="A308" t="s">
        <v>109</v>
      </c>
      <c r="C308" s="41" t="s">
        <v>1060</v>
      </c>
      <c r="D308" s="41" t="s">
        <v>439</v>
      </c>
      <c r="E308" s="22" t="s">
        <v>3261</v>
      </c>
      <c r="F308" s="64">
        <v>9115</v>
      </c>
      <c r="G308" s="65" t="s">
        <v>105</v>
      </c>
    </row>
    <row r="309" spans="1:7" outlineLevel="1" x14ac:dyDescent="0.25">
      <c r="A309" t="s">
        <v>109</v>
      </c>
      <c r="C309" s="41" t="s">
        <v>1061</v>
      </c>
      <c r="D309" s="41" t="s">
        <v>439</v>
      </c>
      <c r="E309" s="22" t="s">
        <v>1062</v>
      </c>
      <c r="F309" s="64">
        <v>9115</v>
      </c>
      <c r="G309" s="65" t="s">
        <v>105</v>
      </c>
    </row>
    <row r="310" spans="1:7" outlineLevel="1" x14ac:dyDescent="0.25">
      <c r="A310" t="s">
        <v>109</v>
      </c>
      <c r="C310" s="41" t="s">
        <v>1065</v>
      </c>
      <c r="D310" s="41" t="s">
        <v>439</v>
      </c>
      <c r="E310" s="22" t="s">
        <v>3262</v>
      </c>
      <c r="F310" s="64">
        <v>9120</v>
      </c>
      <c r="G310" s="65" t="s">
        <v>105</v>
      </c>
    </row>
    <row r="311" spans="1:7" outlineLevel="1" x14ac:dyDescent="0.25">
      <c r="A311" t="s">
        <v>109</v>
      </c>
      <c r="C311" s="41" t="s">
        <v>1862</v>
      </c>
      <c r="D311" s="41" t="s">
        <v>439</v>
      </c>
      <c r="E311" s="22" t="s">
        <v>1863</v>
      </c>
      <c r="F311" s="64">
        <v>9114</v>
      </c>
      <c r="G311" s="65" t="s">
        <v>131</v>
      </c>
    </row>
    <row r="312" spans="1:7" outlineLevel="1" x14ac:dyDescent="0.25">
      <c r="A312" t="s">
        <v>109</v>
      </c>
      <c r="C312" s="41" t="s">
        <v>1864</v>
      </c>
      <c r="D312" s="41" t="s">
        <v>439</v>
      </c>
      <c r="E312" s="22" t="s">
        <v>1865</v>
      </c>
      <c r="F312" s="64">
        <v>9114</v>
      </c>
      <c r="G312" s="65" t="s">
        <v>131</v>
      </c>
    </row>
    <row r="313" spans="1:7" outlineLevel="1" x14ac:dyDescent="0.25">
      <c r="A313" t="s">
        <v>109</v>
      </c>
      <c r="C313" s="41" t="s">
        <v>548</v>
      </c>
      <c r="D313" s="41" t="s">
        <v>439</v>
      </c>
      <c r="E313" s="22" t="s">
        <v>549</v>
      </c>
      <c r="F313" s="64">
        <v>2201</v>
      </c>
      <c r="G313" s="65" t="s">
        <v>131</v>
      </c>
    </row>
    <row r="314" spans="1:7" outlineLevel="1" x14ac:dyDescent="0.25">
      <c r="A314" t="s">
        <v>109</v>
      </c>
      <c r="C314" s="41" t="s">
        <v>2314</v>
      </c>
      <c r="D314" s="41"/>
      <c r="E314" s="22" t="s">
        <v>2315</v>
      </c>
      <c r="F314" s="64">
        <v>4205</v>
      </c>
      <c r="G314" s="65" t="s">
        <v>105</v>
      </c>
    </row>
    <row r="315" spans="1:7" outlineLevel="1" x14ac:dyDescent="0.25">
      <c r="A315" t="s">
        <v>109</v>
      </c>
      <c r="C315" s="41" t="s">
        <v>2316</v>
      </c>
      <c r="D315" s="41"/>
      <c r="E315" s="22" t="s">
        <v>2317</v>
      </c>
      <c r="F315" s="64">
        <v>2105</v>
      </c>
      <c r="G315" s="65" t="s">
        <v>105</v>
      </c>
    </row>
    <row r="316" spans="1:7" outlineLevel="1" x14ac:dyDescent="0.25">
      <c r="A316" t="s">
        <v>109</v>
      </c>
      <c r="C316" s="41" t="s">
        <v>1069</v>
      </c>
      <c r="D316" s="41" t="s">
        <v>439</v>
      </c>
      <c r="E316" s="22" t="s">
        <v>3263</v>
      </c>
      <c r="F316" s="64">
        <v>2110</v>
      </c>
      <c r="G316" s="65" t="s">
        <v>105</v>
      </c>
    </row>
    <row r="317" spans="1:7" outlineLevel="1" x14ac:dyDescent="0.25">
      <c r="A317" t="s">
        <v>109</v>
      </c>
      <c r="C317" s="41" t="s">
        <v>1070</v>
      </c>
      <c r="D317" s="41" t="s">
        <v>439</v>
      </c>
      <c r="E317" s="22" t="s">
        <v>3264</v>
      </c>
      <c r="F317" s="64">
        <v>2110</v>
      </c>
      <c r="G317" s="65" t="s">
        <v>131</v>
      </c>
    </row>
    <row r="318" spans="1:7" outlineLevel="1" x14ac:dyDescent="0.25">
      <c r="A318" t="s">
        <v>109</v>
      </c>
      <c r="C318" s="41" t="s">
        <v>2318</v>
      </c>
      <c r="D318" s="41" t="s">
        <v>439</v>
      </c>
      <c r="E318" s="22" t="s">
        <v>3265</v>
      </c>
      <c r="F318" s="64">
        <v>2110</v>
      </c>
      <c r="G318" s="65" t="s">
        <v>131</v>
      </c>
    </row>
    <row r="319" spans="1:7" outlineLevel="1" x14ac:dyDescent="0.25">
      <c r="A319" t="s">
        <v>109</v>
      </c>
      <c r="C319" s="41" t="s">
        <v>2319</v>
      </c>
      <c r="D319" s="41"/>
      <c r="E319" s="22" t="s">
        <v>2320</v>
      </c>
      <c r="F319" s="64">
        <v>1102</v>
      </c>
      <c r="G319" s="65" t="s">
        <v>105</v>
      </c>
    </row>
    <row r="320" spans="1:7" outlineLevel="1" x14ac:dyDescent="0.25">
      <c r="A320" t="s">
        <v>109</v>
      </c>
      <c r="C320" s="41" t="s">
        <v>469</v>
      </c>
      <c r="D320" s="41" t="s">
        <v>439</v>
      </c>
      <c r="E320" s="22" t="s">
        <v>470</v>
      </c>
      <c r="F320" s="64">
        <v>1102</v>
      </c>
      <c r="G320" s="65" t="s">
        <v>131</v>
      </c>
    </row>
    <row r="321" spans="1:7" outlineLevel="1" x14ac:dyDescent="0.25">
      <c r="A321" t="s">
        <v>109</v>
      </c>
      <c r="C321" s="41" t="s">
        <v>471</v>
      </c>
      <c r="D321" s="41" t="s">
        <v>439</v>
      </c>
      <c r="E321" s="22" t="s">
        <v>3266</v>
      </c>
      <c r="F321" s="64">
        <v>1200</v>
      </c>
      <c r="G321" s="65" t="s">
        <v>131</v>
      </c>
    </row>
    <row r="322" spans="1:7" outlineLevel="1" x14ac:dyDescent="0.25">
      <c r="A322" t="s">
        <v>109</v>
      </c>
      <c r="C322" s="41" t="s">
        <v>472</v>
      </c>
      <c r="D322" s="41" t="s">
        <v>439</v>
      </c>
      <c r="E322" s="22" t="s">
        <v>3267</v>
      </c>
      <c r="F322" s="64">
        <v>1200</v>
      </c>
      <c r="G322" s="65" t="s">
        <v>131</v>
      </c>
    </row>
    <row r="323" spans="1:7" outlineLevel="1" x14ac:dyDescent="0.25">
      <c r="A323" t="s">
        <v>109</v>
      </c>
      <c r="C323" s="41" t="s">
        <v>473</v>
      </c>
      <c r="D323" s="41" t="s">
        <v>439</v>
      </c>
      <c r="E323" s="22" t="s">
        <v>3268</v>
      </c>
      <c r="F323" s="64">
        <v>1200</v>
      </c>
      <c r="G323" s="65" t="s">
        <v>131</v>
      </c>
    </row>
    <row r="324" spans="1:7" outlineLevel="1" x14ac:dyDescent="0.25">
      <c r="A324" t="s">
        <v>109</v>
      </c>
      <c r="C324" s="41" t="s">
        <v>474</v>
      </c>
      <c r="D324" s="41" t="s">
        <v>439</v>
      </c>
      <c r="E324" s="22" t="s">
        <v>3269</v>
      </c>
      <c r="F324" s="64">
        <v>1200</v>
      </c>
      <c r="G324" s="65" t="s">
        <v>131</v>
      </c>
    </row>
    <row r="325" spans="1:7" outlineLevel="1" x14ac:dyDescent="0.25">
      <c r="A325" t="s">
        <v>109</v>
      </c>
      <c r="C325" s="41" t="s">
        <v>475</v>
      </c>
      <c r="D325" s="41" t="s">
        <v>439</v>
      </c>
      <c r="E325" s="22" t="s">
        <v>3270</v>
      </c>
      <c r="F325" s="64">
        <v>1200</v>
      </c>
      <c r="G325" s="65" t="s">
        <v>131</v>
      </c>
    </row>
    <row r="326" spans="1:7" outlineLevel="1" x14ac:dyDescent="0.25">
      <c r="A326" t="s">
        <v>109</v>
      </c>
      <c r="C326" s="41" t="s">
        <v>476</v>
      </c>
      <c r="D326" s="41" t="s">
        <v>439</v>
      </c>
      <c r="E326" s="22" t="s">
        <v>3271</v>
      </c>
      <c r="F326" s="64">
        <v>1200</v>
      </c>
      <c r="G326" s="65" t="s">
        <v>105</v>
      </c>
    </row>
    <row r="327" spans="1:7" outlineLevel="1" x14ac:dyDescent="0.25">
      <c r="A327" t="s">
        <v>109</v>
      </c>
      <c r="C327" s="41" t="s">
        <v>2321</v>
      </c>
      <c r="D327" s="41"/>
      <c r="E327" s="22" t="s">
        <v>2322</v>
      </c>
      <c r="F327" s="64">
        <v>1111</v>
      </c>
      <c r="G327" s="65" t="s">
        <v>105</v>
      </c>
    </row>
    <row r="328" spans="1:7" outlineLevel="1" x14ac:dyDescent="0.25">
      <c r="A328" t="s">
        <v>109</v>
      </c>
      <c r="C328" s="41" t="s">
        <v>2323</v>
      </c>
      <c r="D328" s="41" t="s">
        <v>439</v>
      </c>
      <c r="E328" s="22" t="s">
        <v>3272</v>
      </c>
      <c r="F328" s="64">
        <v>1115</v>
      </c>
      <c r="G328" s="65" t="s">
        <v>131</v>
      </c>
    </row>
    <row r="329" spans="1:7" outlineLevel="1" x14ac:dyDescent="0.25">
      <c r="A329" t="s">
        <v>109</v>
      </c>
      <c r="C329" s="41" t="s">
        <v>2324</v>
      </c>
      <c r="D329" s="41"/>
      <c r="E329" s="22" t="s">
        <v>2325</v>
      </c>
      <c r="F329" s="64">
        <v>1120</v>
      </c>
      <c r="G329" s="65" t="s">
        <v>105</v>
      </c>
    </row>
    <row r="330" spans="1:7" outlineLevel="1" x14ac:dyDescent="0.25">
      <c r="A330" t="s">
        <v>109</v>
      </c>
      <c r="C330" s="41" t="s">
        <v>2326</v>
      </c>
      <c r="D330" s="41"/>
      <c r="E330" s="22" t="s">
        <v>2327</v>
      </c>
      <c r="F330" s="64">
        <v>1125</v>
      </c>
      <c r="G330" s="65" t="s">
        <v>105</v>
      </c>
    </row>
    <row r="331" spans="1:7" outlineLevel="1" x14ac:dyDescent="0.25">
      <c r="A331" t="s">
        <v>109</v>
      </c>
      <c r="C331" s="41" t="s">
        <v>2328</v>
      </c>
      <c r="D331" s="41"/>
      <c r="E331" s="22" t="s">
        <v>2329</v>
      </c>
      <c r="F331" s="64">
        <v>1130</v>
      </c>
      <c r="G331" s="65" t="s">
        <v>105</v>
      </c>
    </row>
    <row r="332" spans="1:7" outlineLevel="1" x14ac:dyDescent="0.25">
      <c r="A332" t="s">
        <v>109</v>
      </c>
      <c r="C332" s="41" t="s">
        <v>483</v>
      </c>
      <c r="D332" s="41" t="s">
        <v>439</v>
      </c>
      <c r="E332" s="22" t="s">
        <v>484</v>
      </c>
      <c r="F332" s="64">
        <v>1151</v>
      </c>
      <c r="G332" s="65" t="s">
        <v>131</v>
      </c>
    </row>
    <row r="333" spans="1:7" outlineLevel="1" x14ac:dyDescent="0.25">
      <c r="A333" t="s">
        <v>109</v>
      </c>
      <c r="C333" s="41" t="s">
        <v>2330</v>
      </c>
      <c r="D333" s="41"/>
      <c r="E333" s="22" t="s">
        <v>2331</v>
      </c>
      <c r="F333" s="64">
        <v>1151</v>
      </c>
      <c r="G333" s="65" t="s">
        <v>105</v>
      </c>
    </row>
    <row r="334" spans="1:7" outlineLevel="1" x14ac:dyDescent="0.25">
      <c r="A334" t="s">
        <v>109</v>
      </c>
      <c r="C334" s="41" t="s">
        <v>2332</v>
      </c>
      <c r="D334" s="41"/>
      <c r="E334" s="22" t="s">
        <v>2333</v>
      </c>
      <c r="F334" s="64">
        <v>1155</v>
      </c>
      <c r="G334" s="65" t="s">
        <v>105</v>
      </c>
    </row>
    <row r="335" spans="1:7" outlineLevel="1" x14ac:dyDescent="0.25">
      <c r="A335" t="s">
        <v>109</v>
      </c>
      <c r="C335" s="41" t="s">
        <v>2334</v>
      </c>
      <c r="D335" s="41"/>
      <c r="E335" s="22" t="s">
        <v>2335</v>
      </c>
      <c r="F335" s="64">
        <v>1155</v>
      </c>
      <c r="G335" s="65" t="s">
        <v>105</v>
      </c>
    </row>
    <row r="336" spans="1:7" outlineLevel="1" x14ac:dyDescent="0.25">
      <c r="A336" t="s">
        <v>109</v>
      </c>
      <c r="C336" s="41" t="s">
        <v>2336</v>
      </c>
      <c r="D336" s="41"/>
      <c r="E336" s="22" t="s">
        <v>3273</v>
      </c>
      <c r="F336" s="64">
        <v>1155</v>
      </c>
      <c r="G336" s="65" t="s">
        <v>105</v>
      </c>
    </row>
    <row r="337" spans="1:7" outlineLevel="1" x14ac:dyDescent="0.25">
      <c r="A337" t="s">
        <v>109</v>
      </c>
      <c r="C337" s="41" t="s">
        <v>485</v>
      </c>
      <c r="D337" s="41" t="s">
        <v>439</v>
      </c>
      <c r="E337" s="22" t="s">
        <v>3274</v>
      </c>
      <c r="F337" s="64">
        <v>1155</v>
      </c>
      <c r="G337" s="65" t="s">
        <v>131</v>
      </c>
    </row>
    <row r="338" spans="1:7" outlineLevel="1" x14ac:dyDescent="0.25">
      <c r="A338" t="s">
        <v>109</v>
      </c>
      <c r="C338" s="41" t="s">
        <v>2337</v>
      </c>
      <c r="D338" s="41"/>
      <c r="E338" s="22" t="s">
        <v>3275</v>
      </c>
      <c r="F338" s="64">
        <v>1155</v>
      </c>
      <c r="G338" s="65" t="s">
        <v>105</v>
      </c>
    </row>
    <row r="339" spans="1:7" outlineLevel="1" x14ac:dyDescent="0.25">
      <c r="A339" t="s">
        <v>109</v>
      </c>
      <c r="C339" s="41" t="s">
        <v>486</v>
      </c>
      <c r="D339" s="41" t="s">
        <v>439</v>
      </c>
      <c r="E339" s="22" t="s">
        <v>3276</v>
      </c>
      <c r="F339" s="64">
        <v>1155</v>
      </c>
      <c r="G339" s="65" t="s">
        <v>131</v>
      </c>
    </row>
    <row r="340" spans="1:7" outlineLevel="1" x14ac:dyDescent="0.25">
      <c r="A340" t="s">
        <v>109</v>
      </c>
      <c r="C340" s="41" t="s">
        <v>2338</v>
      </c>
      <c r="D340" s="41"/>
      <c r="E340" s="22" t="s">
        <v>3277</v>
      </c>
      <c r="F340" s="64">
        <v>1155</v>
      </c>
      <c r="G340" s="65" t="s">
        <v>105</v>
      </c>
    </row>
    <row r="341" spans="1:7" outlineLevel="1" x14ac:dyDescent="0.25">
      <c r="A341" t="s">
        <v>109</v>
      </c>
      <c r="C341" s="41" t="s">
        <v>487</v>
      </c>
      <c r="D341" s="41" t="s">
        <v>439</v>
      </c>
      <c r="E341" s="22" t="s">
        <v>3278</v>
      </c>
      <c r="F341" s="64">
        <v>1155</v>
      </c>
      <c r="G341" s="65" t="s">
        <v>131</v>
      </c>
    </row>
    <row r="342" spans="1:7" outlineLevel="1" x14ac:dyDescent="0.25">
      <c r="A342" t="s">
        <v>109</v>
      </c>
      <c r="C342" s="41" t="s">
        <v>488</v>
      </c>
      <c r="D342" s="41" t="s">
        <v>439</v>
      </c>
      <c r="E342" s="22" t="s">
        <v>3279</v>
      </c>
      <c r="F342" s="64">
        <v>1155</v>
      </c>
      <c r="G342" s="65" t="s">
        <v>131</v>
      </c>
    </row>
    <row r="343" spans="1:7" outlineLevel="1" x14ac:dyDescent="0.25">
      <c r="A343" t="s">
        <v>109</v>
      </c>
      <c r="C343" s="41" t="s">
        <v>489</v>
      </c>
      <c r="D343" s="41" t="s">
        <v>439</v>
      </c>
      <c r="E343" s="22" t="s">
        <v>490</v>
      </c>
      <c r="F343" s="64">
        <v>1160</v>
      </c>
      <c r="G343" s="65" t="s">
        <v>131</v>
      </c>
    </row>
    <row r="344" spans="1:7" outlineLevel="1" x14ac:dyDescent="0.25">
      <c r="A344" t="s">
        <v>109</v>
      </c>
      <c r="C344" s="41" t="s">
        <v>2339</v>
      </c>
      <c r="D344" s="41"/>
      <c r="E344" s="22" t="s">
        <v>2340</v>
      </c>
      <c r="F344" s="64">
        <v>1165</v>
      </c>
      <c r="G344" s="65" t="s">
        <v>105</v>
      </c>
    </row>
    <row r="345" spans="1:7" outlineLevel="1" x14ac:dyDescent="0.25">
      <c r="A345" t="s">
        <v>109</v>
      </c>
      <c r="C345" s="41" t="s">
        <v>2341</v>
      </c>
      <c r="D345" s="41"/>
      <c r="E345" s="22" t="s">
        <v>2342</v>
      </c>
      <c r="F345" s="64">
        <v>1165</v>
      </c>
      <c r="G345" s="65" t="s">
        <v>105</v>
      </c>
    </row>
    <row r="346" spans="1:7" outlineLevel="1" x14ac:dyDescent="0.25">
      <c r="A346" t="s">
        <v>109</v>
      </c>
      <c r="C346" s="41" t="s">
        <v>491</v>
      </c>
      <c r="D346" s="41" t="s">
        <v>439</v>
      </c>
      <c r="E346" s="22" t="s">
        <v>492</v>
      </c>
      <c r="F346" s="64">
        <v>1165</v>
      </c>
      <c r="G346" s="65" t="s">
        <v>131</v>
      </c>
    </row>
    <row r="347" spans="1:7" outlineLevel="1" x14ac:dyDescent="0.25">
      <c r="A347" t="s">
        <v>109</v>
      </c>
      <c r="C347" s="41" t="s">
        <v>493</v>
      </c>
      <c r="D347" s="41" t="s">
        <v>439</v>
      </c>
      <c r="E347" s="22" t="s">
        <v>494</v>
      </c>
      <c r="F347" s="64">
        <v>1165</v>
      </c>
      <c r="G347" s="65" t="s">
        <v>131</v>
      </c>
    </row>
    <row r="348" spans="1:7" outlineLevel="1" x14ac:dyDescent="0.25">
      <c r="A348" t="s">
        <v>109</v>
      </c>
      <c r="C348" s="41" t="s">
        <v>495</v>
      </c>
      <c r="D348" s="41" t="s">
        <v>439</v>
      </c>
      <c r="E348" s="22" t="s">
        <v>496</v>
      </c>
      <c r="F348" s="64">
        <v>1165</v>
      </c>
      <c r="G348" s="65" t="s">
        <v>131</v>
      </c>
    </row>
    <row r="349" spans="1:7" outlineLevel="1" x14ac:dyDescent="0.25">
      <c r="A349" t="s">
        <v>109</v>
      </c>
      <c r="C349" s="41" t="s">
        <v>497</v>
      </c>
      <c r="D349" s="41" t="s">
        <v>439</v>
      </c>
      <c r="E349" s="22" t="s">
        <v>3280</v>
      </c>
      <c r="F349" s="64">
        <v>1165</v>
      </c>
      <c r="G349" s="65" t="s">
        <v>105</v>
      </c>
    </row>
    <row r="350" spans="1:7" outlineLevel="1" x14ac:dyDescent="0.25">
      <c r="A350" t="s">
        <v>109</v>
      </c>
      <c r="C350" s="41" t="s">
        <v>2343</v>
      </c>
      <c r="D350" s="41"/>
      <c r="E350" s="22" t="s">
        <v>2344</v>
      </c>
      <c r="F350" s="64">
        <v>1165</v>
      </c>
      <c r="G350" s="65" t="s">
        <v>105</v>
      </c>
    </row>
    <row r="351" spans="1:7" outlineLevel="1" x14ac:dyDescent="0.25">
      <c r="A351" t="s">
        <v>109</v>
      </c>
      <c r="C351" s="41" t="s">
        <v>2345</v>
      </c>
      <c r="D351" s="41"/>
      <c r="E351" s="22" t="s">
        <v>2346</v>
      </c>
      <c r="F351" s="64">
        <v>1165</v>
      </c>
      <c r="G351" s="65" t="s">
        <v>105</v>
      </c>
    </row>
    <row r="352" spans="1:7" outlineLevel="1" x14ac:dyDescent="0.25">
      <c r="A352" t="s">
        <v>109</v>
      </c>
      <c r="C352" s="41" t="s">
        <v>550</v>
      </c>
      <c r="D352" s="41" t="s">
        <v>439</v>
      </c>
      <c r="E352" s="22" t="s">
        <v>551</v>
      </c>
      <c r="F352" s="64">
        <v>2201</v>
      </c>
      <c r="G352" s="65" t="s">
        <v>105</v>
      </c>
    </row>
    <row r="353" spans="1:7" outlineLevel="1" x14ac:dyDescent="0.25">
      <c r="A353" t="s">
        <v>109</v>
      </c>
      <c r="C353" s="41" t="s">
        <v>552</v>
      </c>
      <c r="D353" s="41" t="s">
        <v>439</v>
      </c>
      <c r="E353" s="22" t="s">
        <v>553</v>
      </c>
      <c r="F353" s="64">
        <v>2201</v>
      </c>
      <c r="G353" s="65" t="s">
        <v>131</v>
      </c>
    </row>
    <row r="354" spans="1:7" outlineLevel="1" x14ac:dyDescent="0.25">
      <c r="A354" t="s">
        <v>109</v>
      </c>
      <c r="C354" s="41" t="s">
        <v>554</v>
      </c>
      <c r="D354" s="41" t="s">
        <v>439</v>
      </c>
      <c r="E354" s="22" t="s">
        <v>555</v>
      </c>
      <c r="F354" s="64">
        <v>2205</v>
      </c>
      <c r="G354" s="65" t="s">
        <v>131</v>
      </c>
    </row>
    <row r="355" spans="1:7" outlineLevel="1" x14ac:dyDescent="0.25">
      <c r="A355" t="s">
        <v>109</v>
      </c>
      <c r="C355" s="41" t="s">
        <v>556</v>
      </c>
      <c r="D355" s="41" t="s">
        <v>439</v>
      </c>
      <c r="E355" s="22" t="s">
        <v>557</v>
      </c>
      <c r="F355" s="64">
        <v>2210</v>
      </c>
      <c r="G355" s="65" t="s">
        <v>131</v>
      </c>
    </row>
    <row r="356" spans="1:7" outlineLevel="1" x14ac:dyDescent="0.25">
      <c r="A356" t="s">
        <v>109</v>
      </c>
      <c r="C356" s="41" t="s">
        <v>558</v>
      </c>
      <c r="D356" s="41" t="s">
        <v>439</v>
      </c>
      <c r="E356" s="22" t="s">
        <v>559</v>
      </c>
      <c r="F356" s="64">
        <v>2215</v>
      </c>
      <c r="G356" s="65" t="s">
        <v>131</v>
      </c>
    </row>
    <row r="357" spans="1:7" outlineLevel="1" x14ac:dyDescent="0.25">
      <c r="A357" t="s">
        <v>109</v>
      </c>
      <c r="C357" s="41" t="s">
        <v>560</v>
      </c>
      <c r="D357" s="41" t="s">
        <v>439</v>
      </c>
      <c r="E357" s="22" t="s">
        <v>561</v>
      </c>
      <c r="F357" s="64">
        <v>2215</v>
      </c>
      <c r="G357" s="65" t="s">
        <v>105</v>
      </c>
    </row>
    <row r="358" spans="1:7" outlineLevel="1" x14ac:dyDescent="0.25">
      <c r="A358" t="s">
        <v>109</v>
      </c>
      <c r="C358" s="41" t="s">
        <v>564</v>
      </c>
      <c r="D358" s="41" t="s">
        <v>439</v>
      </c>
      <c r="E358" s="22" t="s">
        <v>565</v>
      </c>
      <c r="F358" s="64">
        <v>2220</v>
      </c>
      <c r="G358" s="65" t="s">
        <v>131</v>
      </c>
    </row>
    <row r="359" spans="1:7" outlineLevel="1" x14ac:dyDescent="0.25">
      <c r="A359" t="s">
        <v>109</v>
      </c>
      <c r="C359" s="41" t="s">
        <v>566</v>
      </c>
      <c r="D359" s="41" t="s">
        <v>439</v>
      </c>
      <c r="E359" s="22" t="s">
        <v>567</v>
      </c>
      <c r="F359" s="64">
        <v>2220</v>
      </c>
      <c r="G359" s="65" t="s">
        <v>105</v>
      </c>
    </row>
    <row r="360" spans="1:7" outlineLevel="1" x14ac:dyDescent="0.25">
      <c r="A360" t="s">
        <v>109</v>
      </c>
      <c r="C360" s="41" t="s">
        <v>568</v>
      </c>
      <c r="D360" s="41" t="s">
        <v>439</v>
      </c>
      <c r="E360" s="22" t="s">
        <v>569</v>
      </c>
      <c r="F360" s="64">
        <v>2225</v>
      </c>
      <c r="G360" s="65" t="s">
        <v>131</v>
      </c>
    </row>
    <row r="361" spans="1:7" outlineLevel="1" x14ac:dyDescent="0.25">
      <c r="A361" t="s">
        <v>109</v>
      </c>
      <c r="C361" s="41" t="s">
        <v>570</v>
      </c>
      <c r="D361" s="41" t="s">
        <v>439</v>
      </c>
      <c r="E361" s="22" t="s">
        <v>571</v>
      </c>
      <c r="F361" s="64">
        <v>2225</v>
      </c>
      <c r="G361" s="65" t="s">
        <v>105</v>
      </c>
    </row>
    <row r="362" spans="1:7" outlineLevel="1" x14ac:dyDescent="0.25">
      <c r="A362" t="s">
        <v>109</v>
      </c>
      <c r="C362" s="41" t="s">
        <v>572</v>
      </c>
      <c r="D362" s="41" t="s">
        <v>439</v>
      </c>
      <c r="E362" s="22" t="s">
        <v>573</v>
      </c>
      <c r="F362" s="64">
        <v>2230</v>
      </c>
      <c r="G362" s="65" t="s">
        <v>131</v>
      </c>
    </row>
    <row r="363" spans="1:7" outlineLevel="1" x14ac:dyDescent="0.25">
      <c r="A363" t="s">
        <v>109</v>
      </c>
      <c r="C363" s="41" t="s">
        <v>574</v>
      </c>
      <c r="D363" s="41" t="s">
        <v>439</v>
      </c>
      <c r="E363" s="22" t="s">
        <v>575</v>
      </c>
      <c r="F363" s="64">
        <v>2235</v>
      </c>
      <c r="G363" s="65" t="s">
        <v>131</v>
      </c>
    </row>
    <row r="364" spans="1:7" outlineLevel="1" x14ac:dyDescent="0.25">
      <c r="A364" t="s">
        <v>109</v>
      </c>
      <c r="C364" s="41" t="s">
        <v>576</v>
      </c>
      <c r="D364" s="41" t="s">
        <v>439</v>
      </c>
      <c r="E364" s="22" t="s">
        <v>577</v>
      </c>
      <c r="F364" s="64">
        <v>2240</v>
      </c>
      <c r="G364" s="65" t="s">
        <v>131</v>
      </c>
    </row>
    <row r="365" spans="1:7" outlineLevel="1" x14ac:dyDescent="0.25">
      <c r="A365" t="s">
        <v>109</v>
      </c>
      <c r="C365" s="41" t="s">
        <v>578</v>
      </c>
      <c r="D365" s="41" t="s">
        <v>439</v>
      </c>
      <c r="E365" s="22" t="s">
        <v>579</v>
      </c>
      <c r="F365" s="64">
        <v>2240</v>
      </c>
      <c r="G365" s="65" t="s">
        <v>105</v>
      </c>
    </row>
    <row r="366" spans="1:7" outlineLevel="1" x14ac:dyDescent="0.25">
      <c r="A366" t="s">
        <v>109</v>
      </c>
      <c r="C366" s="41" t="s">
        <v>580</v>
      </c>
      <c r="D366" s="41" t="s">
        <v>439</v>
      </c>
      <c r="E366" s="22" t="s">
        <v>581</v>
      </c>
      <c r="F366" s="64">
        <v>2245</v>
      </c>
      <c r="G366" s="65" t="s">
        <v>131</v>
      </c>
    </row>
    <row r="367" spans="1:7" outlineLevel="1" x14ac:dyDescent="0.25">
      <c r="A367" t="s">
        <v>109</v>
      </c>
      <c r="C367" s="41" t="s">
        <v>2347</v>
      </c>
      <c r="D367" s="41" t="s">
        <v>439</v>
      </c>
      <c r="E367" s="22" t="s">
        <v>2348</v>
      </c>
      <c r="F367" s="64">
        <v>2245</v>
      </c>
      <c r="G367" s="65" t="s">
        <v>105</v>
      </c>
    </row>
    <row r="368" spans="1:7" outlineLevel="1" x14ac:dyDescent="0.25">
      <c r="A368" t="s">
        <v>109</v>
      </c>
      <c r="C368" s="41" t="s">
        <v>584</v>
      </c>
      <c r="D368" s="41" t="s">
        <v>439</v>
      </c>
      <c r="E368" s="22" t="s">
        <v>585</v>
      </c>
      <c r="F368" s="64">
        <v>2250</v>
      </c>
      <c r="G368" s="65" t="s">
        <v>105</v>
      </c>
    </row>
    <row r="369" spans="1:7" outlineLevel="1" x14ac:dyDescent="0.25">
      <c r="A369" t="s">
        <v>109</v>
      </c>
      <c r="C369" s="41" t="s">
        <v>586</v>
      </c>
      <c r="D369" s="41" t="s">
        <v>439</v>
      </c>
      <c r="E369" s="22" t="s">
        <v>587</v>
      </c>
      <c r="F369" s="64">
        <v>2250</v>
      </c>
      <c r="G369" s="65" t="s">
        <v>105</v>
      </c>
    </row>
    <row r="370" spans="1:7" outlineLevel="1" x14ac:dyDescent="0.25">
      <c r="A370" t="s">
        <v>109</v>
      </c>
      <c r="C370" s="41" t="s">
        <v>588</v>
      </c>
      <c r="D370" s="41" t="s">
        <v>439</v>
      </c>
      <c r="E370" s="22" t="s">
        <v>589</v>
      </c>
      <c r="F370" s="64">
        <v>2255</v>
      </c>
      <c r="G370" s="65" t="s">
        <v>131</v>
      </c>
    </row>
    <row r="371" spans="1:7" outlineLevel="1" x14ac:dyDescent="0.25">
      <c r="A371" t="s">
        <v>109</v>
      </c>
      <c r="C371" s="41" t="s">
        <v>590</v>
      </c>
      <c r="D371" s="41" t="s">
        <v>439</v>
      </c>
      <c r="E371" s="22" t="s">
        <v>591</v>
      </c>
      <c r="F371" s="64">
        <v>2260</v>
      </c>
      <c r="G371" s="65" t="s">
        <v>131</v>
      </c>
    </row>
    <row r="372" spans="1:7" outlineLevel="1" x14ac:dyDescent="0.25">
      <c r="A372" t="s">
        <v>109</v>
      </c>
      <c r="C372" s="41" t="s">
        <v>395</v>
      </c>
      <c r="D372" s="41" t="s">
        <v>133</v>
      </c>
      <c r="E372" s="22" t="s">
        <v>3281</v>
      </c>
      <c r="F372" s="64">
        <v>1111</v>
      </c>
      <c r="G372" s="65" t="s">
        <v>131</v>
      </c>
    </row>
    <row r="373" spans="1:7" outlineLevel="1" x14ac:dyDescent="0.25">
      <c r="A373" t="s">
        <v>109</v>
      </c>
      <c r="C373" s="41" t="s">
        <v>396</v>
      </c>
      <c r="D373" s="41" t="s">
        <v>133</v>
      </c>
      <c r="E373" s="22" t="s">
        <v>3282</v>
      </c>
      <c r="F373" s="64">
        <v>1111</v>
      </c>
      <c r="G373" s="65" t="s">
        <v>131</v>
      </c>
    </row>
    <row r="374" spans="1:7" outlineLevel="1" x14ac:dyDescent="0.25">
      <c r="A374" t="s">
        <v>109</v>
      </c>
      <c r="C374" s="41" t="s">
        <v>397</v>
      </c>
      <c r="D374" s="41" t="s">
        <v>133</v>
      </c>
      <c r="E374" s="22" t="s">
        <v>3283</v>
      </c>
      <c r="F374" s="64">
        <v>1111</v>
      </c>
      <c r="G374" s="65" t="s">
        <v>131</v>
      </c>
    </row>
    <row r="375" spans="1:7" outlineLevel="1" x14ac:dyDescent="0.25">
      <c r="A375" t="s">
        <v>109</v>
      </c>
      <c r="C375" s="41" t="s">
        <v>398</v>
      </c>
      <c r="D375" s="41" t="s">
        <v>133</v>
      </c>
      <c r="E375" s="22" t="s">
        <v>3284</v>
      </c>
      <c r="F375" s="64">
        <v>1111</v>
      </c>
      <c r="G375" s="65" t="s">
        <v>131</v>
      </c>
    </row>
    <row r="376" spans="1:7" outlineLevel="1" x14ac:dyDescent="0.25">
      <c r="A376" t="s">
        <v>109</v>
      </c>
      <c r="C376" s="41" t="s">
        <v>1068</v>
      </c>
      <c r="D376" s="41" t="s">
        <v>439</v>
      </c>
      <c r="E376" s="22" t="s">
        <v>2349</v>
      </c>
      <c r="F376" s="64">
        <v>1151</v>
      </c>
      <c r="G376" s="65" t="s">
        <v>105</v>
      </c>
    </row>
    <row r="377" spans="1:7" outlineLevel="1" x14ac:dyDescent="0.25">
      <c r="A377" t="s">
        <v>109</v>
      </c>
      <c r="C377" s="41" t="s">
        <v>1071</v>
      </c>
      <c r="D377" s="41" t="s">
        <v>439</v>
      </c>
      <c r="E377" s="22" t="s">
        <v>1072</v>
      </c>
      <c r="F377" s="64">
        <v>2201</v>
      </c>
      <c r="G377" s="65" t="s">
        <v>105</v>
      </c>
    </row>
    <row r="378" spans="1:7" outlineLevel="1" x14ac:dyDescent="0.25">
      <c r="A378" t="s">
        <v>109</v>
      </c>
      <c r="C378" s="41" t="s">
        <v>1073</v>
      </c>
      <c r="D378" s="41" t="s">
        <v>439</v>
      </c>
      <c r="E378" s="22" t="s">
        <v>1074</v>
      </c>
      <c r="F378" s="64">
        <v>2201</v>
      </c>
      <c r="G378" s="65" t="s">
        <v>131</v>
      </c>
    </row>
    <row r="379" spans="1:7" outlineLevel="1" x14ac:dyDescent="0.25">
      <c r="A379" t="s">
        <v>109</v>
      </c>
      <c r="C379" s="41" t="s">
        <v>1075</v>
      </c>
      <c r="D379" s="41" t="s">
        <v>439</v>
      </c>
      <c r="E379" s="22" t="s">
        <v>1076</v>
      </c>
      <c r="F379" s="64">
        <v>2201</v>
      </c>
      <c r="G379" s="65" t="s">
        <v>131</v>
      </c>
    </row>
    <row r="380" spans="1:7" outlineLevel="1" x14ac:dyDescent="0.25">
      <c r="A380" t="s">
        <v>109</v>
      </c>
      <c r="C380" s="41" t="s">
        <v>1077</v>
      </c>
      <c r="D380" s="41" t="s">
        <v>439</v>
      </c>
      <c r="E380" s="22" t="s">
        <v>1078</v>
      </c>
      <c r="F380" s="64">
        <v>2201</v>
      </c>
      <c r="G380" s="65" t="s">
        <v>105</v>
      </c>
    </row>
    <row r="381" spans="1:7" outlineLevel="1" x14ac:dyDescent="0.25">
      <c r="A381" t="s">
        <v>109</v>
      </c>
      <c r="C381" s="41" t="s">
        <v>1079</v>
      </c>
      <c r="D381" s="41" t="s">
        <v>439</v>
      </c>
      <c r="E381" s="22" t="s">
        <v>1080</v>
      </c>
      <c r="F381" s="64">
        <v>2201</v>
      </c>
      <c r="G381" s="65" t="s">
        <v>131</v>
      </c>
    </row>
    <row r="382" spans="1:7" outlineLevel="1" x14ac:dyDescent="0.25">
      <c r="A382" t="s">
        <v>109</v>
      </c>
      <c r="C382" s="41" t="s">
        <v>409</v>
      </c>
      <c r="D382" s="41" t="s">
        <v>133</v>
      </c>
      <c r="E382" s="22" t="s">
        <v>3285</v>
      </c>
      <c r="F382" s="64">
        <v>6410</v>
      </c>
      <c r="G382" s="65" t="s">
        <v>131</v>
      </c>
    </row>
    <row r="383" spans="1:7" outlineLevel="1" x14ac:dyDescent="0.25">
      <c r="A383" t="s">
        <v>109</v>
      </c>
      <c r="C383" s="41" t="s">
        <v>410</v>
      </c>
      <c r="D383" s="41" t="s">
        <v>439</v>
      </c>
      <c r="E383" s="22" t="s">
        <v>3286</v>
      </c>
      <c r="F383" s="64">
        <v>6410</v>
      </c>
      <c r="G383" s="65" t="s">
        <v>105</v>
      </c>
    </row>
    <row r="384" spans="1:7" outlineLevel="1" x14ac:dyDescent="0.25">
      <c r="A384" t="s">
        <v>109</v>
      </c>
      <c r="C384" s="41" t="s">
        <v>1946</v>
      </c>
      <c r="D384" s="41" t="s">
        <v>439</v>
      </c>
      <c r="E384" s="22" t="s">
        <v>3287</v>
      </c>
      <c r="F384" s="64">
        <v>6410</v>
      </c>
      <c r="G384" s="65" t="s">
        <v>131</v>
      </c>
    </row>
    <row r="385" spans="1:7" outlineLevel="1" x14ac:dyDescent="0.25">
      <c r="A385" t="s">
        <v>109</v>
      </c>
      <c r="C385" s="41" t="s">
        <v>1947</v>
      </c>
      <c r="D385" s="41" t="s">
        <v>439</v>
      </c>
      <c r="E385" s="22" t="s">
        <v>3288</v>
      </c>
      <c r="F385" s="64">
        <v>6449</v>
      </c>
      <c r="G385" s="65" t="s">
        <v>131</v>
      </c>
    </row>
    <row r="386" spans="1:7" outlineLevel="1" x14ac:dyDescent="0.25">
      <c r="A386" t="s">
        <v>109</v>
      </c>
      <c r="C386" s="41" t="s">
        <v>1948</v>
      </c>
      <c r="D386" s="41" t="s">
        <v>439</v>
      </c>
      <c r="E386" s="22" t="s">
        <v>3289</v>
      </c>
      <c r="F386" s="64">
        <v>6410</v>
      </c>
      <c r="G386" s="65" t="s">
        <v>131</v>
      </c>
    </row>
    <row r="387" spans="1:7" outlineLevel="1" x14ac:dyDescent="0.25">
      <c r="A387" t="s">
        <v>109</v>
      </c>
      <c r="C387" s="41" t="s">
        <v>1949</v>
      </c>
      <c r="D387" s="41" t="s">
        <v>439</v>
      </c>
      <c r="E387" s="22" t="s">
        <v>3290</v>
      </c>
      <c r="F387" s="64">
        <v>6449</v>
      </c>
      <c r="G387" s="65" t="s">
        <v>131</v>
      </c>
    </row>
    <row r="388" spans="1:7" outlineLevel="1" x14ac:dyDescent="0.25">
      <c r="A388" t="s">
        <v>109</v>
      </c>
      <c r="C388" s="41" t="s">
        <v>1950</v>
      </c>
      <c r="D388" s="41" t="s">
        <v>439</v>
      </c>
      <c r="E388" s="22" t="s">
        <v>3291</v>
      </c>
      <c r="F388" s="64">
        <v>6410</v>
      </c>
      <c r="G388" s="65" t="s">
        <v>131</v>
      </c>
    </row>
    <row r="389" spans="1:7" outlineLevel="1" x14ac:dyDescent="0.25">
      <c r="A389" t="s">
        <v>109</v>
      </c>
      <c r="C389" s="41" t="s">
        <v>1951</v>
      </c>
      <c r="D389" s="41" t="s">
        <v>439</v>
      </c>
      <c r="E389" s="22" t="s">
        <v>3292</v>
      </c>
      <c r="F389" s="64">
        <v>6449</v>
      </c>
      <c r="G389" s="65" t="s">
        <v>131</v>
      </c>
    </row>
    <row r="390" spans="1:7" outlineLevel="1" x14ac:dyDescent="0.25">
      <c r="A390" t="s">
        <v>109</v>
      </c>
      <c r="C390" s="41" t="s">
        <v>411</v>
      </c>
      <c r="D390" s="41" t="s">
        <v>133</v>
      </c>
      <c r="E390" s="22" t="s">
        <v>3293</v>
      </c>
      <c r="F390" s="64">
        <v>6410</v>
      </c>
      <c r="G390" s="65" t="s">
        <v>131</v>
      </c>
    </row>
    <row r="391" spans="1:7" outlineLevel="1" x14ac:dyDescent="0.25">
      <c r="A391" t="s">
        <v>109</v>
      </c>
      <c r="C391" s="41" t="s">
        <v>412</v>
      </c>
      <c r="D391" s="41" t="s">
        <v>133</v>
      </c>
      <c r="E391" s="22" t="s">
        <v>3294</v>
      </c>
      <c r="F391" s="64">
        <v>6449</v>
      </c>
      <c r="G391" s="65" t="s">
        <v>131</v>
      </c>
    </row>
    <row r="392" spans="1:7" outlineLevel="1" x14ac:dyDescent="0.25">
      <c r="A392" t="s">
        <v>109</v>
      </c>
      <c r="C392" s="41" t="s">
        <v>1952</v>
      </c>
      <c r="D392" s="41" t="s">
        <v>439</v>
      </c>
      <c r="E392" s="22" t="s">
        <v>3295</v>
      </c>
      <c r="F392" s="64">
        <v>6410</v>
      </c>
      <c r="G392" s="65" t="s">
        <v>131</v>
      </c>
    </row>
    <row r="393" spans="1:7" outlineLevel="1" x14ac:dyDescent="0.25">
      <c r="A393" t="s">
        <v>109</v>
      </c>
      <c r="C393" s="41" t="s">
        <v>1953</v>
      </c>
      <c r="D393" s="41" t="s">
        <v>439</v>
      </c>
      <c r="E393" s="22" t="s">
        <v>3296</v>
      </c>
      <c r="F393" s="64">
        <v>6449</v>
      </c>
      <c r="G393" s="65" t="s">
        <v>131</v>
      </c>
    </row>
    <row r="394" spans="1:7" outlineLevel="1" x14ac:dyDescent="0.25">
      <c r="A394" t="s">
        <v>109</v>
      </c>
      <c r="C394" s="41" t="s">
        <v>1954</v>
      </c>
      <c r="D394" s="41" t="s">
        <v>439</v>
      </c>
      <c r="E394" s="22" t="s">
        <v>3297</v>
      </c>
      <c r="F394" s="64">
        <v>6420</v>
      </c>
      <c r="G394" s="65" t="s">
        <v>105</v>
      </c>
    </row>
    <row r="395" spans="1:7" outlineLevel="1" x14ac:dyDescent="0.25">
      <c r="A395" t="s">
        <v>109</v>
      </c>
      <c r="C395" s="41" t="s">
        <v>2350</v>
      </c>
      <c r="D395" s="41"/>
      <c r="E395" s="22" t="s">
        <v>2351</v>
      </c>
      <c r="F395" s="64">
        <v>2210</v>
      </c>
      <c r="G395" s="65" t="s">
        <v>105</v>
      </c>
    </row>
    <row r="396" spans="1:7" outlineLevel="1" x14ac:dyDescent="0.25">
      <c r="A396" t="s">
        <v>109</v>
      </c>
      <c r="C396" s="41" t="s">
        <v>2352</v>
      </c>
      <c r="D396" s="41"/>
      <c r="E396" s="22" t="s">
        <v>2353</v>
      </c>
      <c r="F396" s="64">
        <v>2210</v>
      </c>
      <c r="G396" s="65" t="s">
        <v>105</v>
      </c>
    </row>
    <row r="397" spans="1:7" outlineLevel="1" x14ac:dyDescent="0.25">
      <c r="A397" t="s">
        <v>109</v>
      </c>
      <c r="C397" s="41" t="s">
        <v>1089</v>
      </c>
      <c r="D397" s="41" t="s">
        <v>439</v>
      </c>
      <c r="E397" s="22" t="s">
        <v>1090</v>
      </c>
      <c r="F397" s="64">
        <v>2220</v>
      </c>
      <c r="G397" s="65" t="s">
        <v>131</v>
      </c>
    </row>
    <row r="398" spans="1:7" outlineLevel="1" x14ac:dyDescent="0.25">
      <c r="A398" t="s">
        <v>109</v>
      </c>
      <c r="C398" s="41" t="s">
        <v>1091</v>
      </c>
      <c r="D398" s="41" t="s">
        <v>439</v>
      </c>
      <c r="E398" s="22" t="s">
        <v>1092</v>
      </c>
      <c r="F398" s="64">
        <v>2225</v>
      </c>
      <c r="G398" s="65" t="s">
        <v>105</v>
      </c>
    </row>
    <row r="399" spans="1:7" outlineLevel="1" x14ac:dyDescent="0.25">
      <c r="A399" t="s">
        <v>109</v>
      </c>
      <c r="C399" s="41" t="s">
        <v>1093</v>
      </c>
      <c r="D399" s="41" t="s">
        <v>439</v>
      </c>
      <c r="E399" s="22" t="s">
        <v>1094</v>
      </c>
      <c r="F399" s="64">
        <v>2230</v>
      </c>
      <c r="G399" s="65" t="s">
        <v>131</v>
      </c>
    </row>
    <row r="400" spans="1:7" outlineLevel="1" x14ac:dyDescent="0.25">
      <c r="A400" t="s">
        <v>109</v>
      </c>
      <c r="C400" s="41" t="s">
        <v>1095</v>
      </c>
      <c r="D400" s="41" t="s">
        <v>439</v>
      </c>
      <c r="E400" s="22" t="s">
        <v>1096</v>
      </c>
      <c r="F400" s="64">
        <v>2240</v>
      </c>
      <c r="G400" s="65" t="s">
        <v>105</v>
      </c>
    </row>
    <row r="401" spans="1:7" outlineLevel="1" x14ac:dyDescent="0.25">
      <c r="A401" t="s">
        <v>109</v>
      </c>
      <c r="C401" s="41" t="s">
        <v>1097</v>
      </c>
      <c r="D401" s="41" t="s">
        <v>439</v>
      </c>
      <c r="E401" s="22" t="s">
        <v>1098</v>
      </c>
      <c r="F401" s="64">
        <v>2250</v>
      </c>
      <c r="G401" s="65" t="s">
        <v>105</v>
      </c>
    </row>
    <row r="402" spans="1:7" outlineLevel="1" x14ac:dyDescent="0.25">
      <c r="A402" t="s">
        <v>109</v>
      </c>
      <c r="C402" s="41" t="s">
        <v>2354</v>
      </c>
      <c r="D402" s="41" t="s">
        <v>439</v>
      </c>
      <c r="E402" s="22" t="s">
        <v>2355</v>
      </c>
      <c r="F402" s="64">
        <v>2250</v>
      </c>
      <c r="G402" s="65" t="s">
        <v>105</v>
      </c>
    </row>
    <row r="403" spans="1:7" outlineLevel="1" x14ac:dyDescent="0.25">
      <c r="A403" t="s">
        <v>109</v>
      </c>
      <c r="C403" s="41" t="s">
        <v>1081</v>
      </c>
      <c r="D403" s="41" t="s">
        <v>439</v>
      </c>
      <c r="E403" s="22" t="s">
        <v>1082</v>
      </c>
      <c r="F403" s="64">
        <v>2205</v>
      </c>
      <c r="G403" s="65" t="s">
        <v>105</v>
      </c>
    </row>
    <row r="404" spans="1:7" outlineLevel="1" x14ac:dyDescent="0.25">
      <c r="A404" t="s">
        <v>109</v>
      </c>
      <c r="C404" s="41" t="s">
        <v>1083</v>
      </c>
      <c r="D404" s="41" t="s">
        <v>439</v>
      </c>
      <c r="E404" s="22" t="s">
        <v>1084</v>
      </c>
      <c r="F404" s="64">
        <v>2205</v>
      </c>
      <c r="G404" s="65" t="s">
        <v>105</v>
      </c>
    </row>
    <row r="405" spans="1:7" outlineLevel="1" x14ac:dyDescent="0.25">
      <c r="A405" t="s">
        <v>109</v>
      </c>
      <c r="C405" s="41" t="s">
        <v>1085</v>
      </c>
      <c r="D405" s="41" t="s">
        <v>439</v>
      </c>
      <c r="E405" s="22" t="s">
        <v>1086</v>
      </c>
      <c r="F405" s="64">
        <v>2205</v>
      </c>
      <c r="G405" s="65" t="s">
        <v>131</v>
      </c>
    </row>
    <row r="406" spans="1:7" outlineLevel="1" x14ac:dyDescent="0.25">
      <c r="A406" t="s">
        <v>109</v>
      </c>
      <c r="C406" s="41" t="s">
        <v>2356</v>
      </c>
      <c r="D406" s="41"/>
      <c r="E406" s="22" t="s">
        <v>2357</v>
      </c>
      <c r="F406" s="64">
        <v>2215</v>
      </c>
      <c r="G406" s="65" t="s">
        <v>105</v>
      </c>
    </row>
    <row r="407" spans="1:7" outlineLevel="1" x14ac:dyDescent="0.25">
      <c r="A407" t="s">
        <v>109</v>
      </c>
      <c r="C407" s="41" t="s">
        <v>2358</v>
      </c>
      <c r="D407" s="41"/>
      <c r="E407" s="22" t="s">
        <v>2359</v>
      </c>
      <c r="F407" s="64">
        <v>2215</v>
      </c>
      <c r="G407" s="65" t="s">
        <v>105</v>
      </c>
    </row>
    <row r="408" spans="1:7" outlineLevel="1" x14ac:dyDescent="0.25">
      <c r="A408" t="s">
        <v>109</v>
      </c>
      <c r="C408" s="41" t="s">
        <v>1087</v>
      </c>
      <c r="D408" s="41" t="s">
        <v>439</v>
      </c>
      <c r="E408" s="22" t="s">
        <v>1088</v>
      </c>
      <c r="F408" s="64">
        <v>2215</v>
      </c>
      <c r="G408" s="65" t="s">
        <v>105</v>
      </c>
    </row>
    <row r="409" spans="1:7" outlineLevel="1" x14ac:dyDescent="0.25">
      <c r="A409" t="s">
        <v>109</v>
      </c>
      <c r="C409" s="41" t="s">
        <v>963</v>
      </c>
      <c r="D409" s="41" t="s">
        <v>439</v>
      </c>
      <c r="E409" s="22" t="s">
        <v>964</v>
      </c>
      <c r="F409" s="64">
        <v>6110</v>
      </c>
      <c r="G409" s="65" t="s">
        <v>131</v>
      </c>
    </row>
    <row r="410" spans="1:7" outlineLevel="1" x14ac:dyDescent="0.25">
      <c r="A410" t="s">
        <v>109</v>
      </c>
      <c r="C410" s="41" t="s">
        <v>1956</v>
      </c>
      <c r="D410" s="41" t="s">
        <v>439</v>
      </c>
      <c r="E410" s="22" t="s">
        <v>1957</v>
      </c>
      <c r="F410" s="64">
        <v>6110</v>
      </c>
      <c r="G410" s="65" t="s">
        <v>105</v>
      </c>
    </row>
    <row r="411" spans="1:7" outlineLevel="1" x14ac:dyDescent="0.25">
      <c r="A411" t="s">
        <v>109</v>
      </c>
      <c r="C411" s="41" t="s">
        <v>2360</v>
      </c>
      <c r="D411" s="41"/>
      <c r="E411" s="22" t="s">
        <v>2361</v>
      </c>
      <c r="F411" s="64">
        <v>6120</v>
      </c>
      <c r="G411" s="65" t="s">
        <v>105</v>
      </c>
    </row>
    <row r="412" spans="1:7" outlineLevel="1" x14ac:dyDescent="0.25">
      <c r="A412" t="s">
        <v>109</v>
      </c>
      <c r="C412" s="41" t="s">
        <v>974</v>
      </c>
      <c r="D412" s="41" t="s">
        <v>439</v>
      </c>
      <c r="E412" s="22" t="s">
        <v>3298</v>
      </c>
      <c r="F412" s="64">
        <v>6140</v>
      </c>
      <c r="G412" s="65" t="s">
        <v>131</v>
      </c>
    </row>
    <row r="413" spans="1:7" outlineLevel="1" x14ac:dyDescent="0.25">
      <c r="A413" t="s">
        <v>109</v>
      </c>
      <c r="C413" s="41" t="s">
        <v>979</v>
      </c>
      <c r="D413" s="41" t="s">
        <v>439</v>
      </c>
      <c r="E413" s="22" t="s">
        <v>980</v>
      </c>
      <c r="F413" s="64">
        <v>6180</v>
      </c>
      <c r="G413" s="65" t="s">
        <v>131</v>
      </c>
    </row>
    <row r="414" spans="1:7" outlineLevel="1" x14ac:dyDescent="0.25">
      <c r="A414" t="s">
        <v>109</v>
      </c>
      <c r="C414" s="41" t="s">
        <v>2362</v>
      </c>
      <c r="D414" s="41" t="s">
        <v>439</v>
      </c>
      <c r="E414" s="22" t="s">
        <v>2363</v>
      </c>
      <c r="F414" s="64">
        <v>6180</v>
      </c>
      <c r="G414" s="65" t="s">
        <v>131</v>
      </c>
    </row>
    <row r="415" spans="1:7" outlineLevel="1" x14ac:dyDescent="0.25">
      <c r="A415" t="s">
        <v>109</v>
      </c>
      <c r="C415" s="41" t="s">
        <v>981</v>
      </c>
      <c r="D415" s="41" t="s">
        <v>439</v>
      </c>
      <c r="E415" s="22" t="s">
        <v>982</v>
      </c>
      <c r="F415" s="64">
        <v>6180</v>
      </c>
      <c r="G415" s="65" t="s">
        <v>105</v>
      </c>
    </row>
    <row r="416" spans="1:7" outlineLevel="1" x14ac:dyDescent="0.25">
      <c r="A416" t="s">
        <v>109</v>
      </c>
      <c r="C416" s="41" t="s">
        <v>1958</v>
      </c>
      <c r="D416" s="41" t="s">
        <v>439</v>
      </c>
      <c r="E416" s="22" t="s">
        <v>1959</v>
      </c>
      <c r="F416" s="64">
        <v>6180</v>
      </c>
      <c r="G416" s="65" t="s">
        <v>105</v>
      </c>
    </row>
    <row r="417" spans="1:7" outlineLevel="1" x14ac:dyDescent="0.25">
      <c r="A417" t="s">
        <v>109</v>
      </c>
      <c r="C417" s="41" t="s">
        <v>467</v>
      </c>
      <c r="D417" s="41" t="s">
        <v>439</v>
      </c>
      <c r="E417" s="22" t="s">
        <v>468</v>
      </c>
      <c r="F417" s="64">
        <v>1101</v>
      </c>
      <c r="G417" s="65" t="s">
        <v>131</v>
      </c>
    </row>
    <row r="418" spans="1:7" outlineLevel="1" x14ac:dyDescent="0.25">
      <c r="A418" t="s">
        <v>109</v>
      </c>
      <c r="C418" s="41" t="s">
        <v>694</v>
      </c>
      <c r="D418" s="41" t="s">
        <v>439</v>
      </c>
      <c r="E418" s="22" t="s">
        <v>695</v>
      </c>
      <c r="F418" s="64">
        <v>2801</v>
      </c>
      <c r="G418" s="65" t="s">
        <v>131</v>
      </c>
    </row>
    <row r="419" spans="1:7" outlineLevel="1" x14ac:dyDescent="0.25">
      <c r="A419" t="s">
        <v>109</v>
      </c>
      <c r="C419" s="41" t="s">
        <v>2364</v>
      </c>
      <c r="D419" s="41" t="s">
        <v>439</v>
      </c>
      <c r="E419" s="22" t="s">
        <v>2365</v>
      </c>
      <c r="F419" s="64">
        <v>1501</v>
      </c>
      <c r="G419" s="65" t="s">
        <v>105</v>
      </c>
    </row>
    <row r="420" spans="1:7" outlineLevel="1" x14ac:dyDescent="0.25">
      <c r="A420" t="s">
        <v>109</v>
      </c>
      <c r="C420" s="41" t="s">
        <v>2366</v>
      </c>
      <c r="D420" s="41"/>
      <c r="E420" s="22" t="s">
        <v>2367</v>
      </c>
      <c r="F420" s="64">
        <v>1501</v>
      </c>
      <c r="G420" s="65" t="s">
        <v>133</v>
      </c>
    </row>
    <row r="421" spans="1:7" outlineLevel="1" x14ac:dyDescent="0.25">
      <c r="A421" t="s">
        <v>109</v>
      </c>
      <c r="C421" s="41" t="s">
        <v>2368</v>
      </c>
      <c r="D421" s="41" t="s">
        <v>439</v>
      </c>
      <c r="E421" s="22" t="s">
        <v>2369</v>
      </c>
      <c r="F421" s="64">
        <v>1505</v>
      </c>
      <c r="G421" s="65" t="s">
        <v>105</v>
      </c>
    </row>
    <row r="422" spans="1:7" outlineLevel="1" x14ac:dyDescent="0.25">
      <c r="A422" t="s">
        <v>109</v>
      </c>
      <c r="C422" s="41" t="s">
        <v>2370</v>
      </c>
      <c r="D422" s="41"/>
      <c r="E422" s="22" t="s">
        <v>2371</v>
      </c>
      <c r="F422" s="64">
        <v>1505</v>
      </c>
      <c r="G422" s="65" t="s">
        <v>133</v>
      </c>
    </row>
    <row r="423" spans="1:7" outlineLevel="1" x14ac:dyDescent="0.25">
      <c r="A423" t="s">
        <v>109</v>
      </c>
      <c r="C423" s="41" t="s">
        <v>2372</v>
      </c>
      <c r="D423" s="41"/>
      <c r="E423" s="22" t="s">
        <v>2371</v>
      </c>
      <c r="F423" s="64">
        <v>1505</v>
      </c>
      <c r="G423" s="65" t="s">
        <v>133</v>
      </c>
    </row>
    <row r="424" spans="1:7" outlineLevel="1" x14ac:dyDescent="0.25">
      <c r="A424" t="s">
        <v>109</v>
      </c>
      <c r="C424" s="41" t="s">
        <v>504</v>
      </c>
      <c r="D424" s="41" t="s">
        <v>439</v>
      </c>
      <c r="E424" s="22" t="s">
        <v>3299</v>
      </c>
      <c r="F424" s="64">
        <v>1510</v>
      </c>
      <c r="G424" s="65" t="s">
        <v>105</v>
      </c>
    </row>
    <row r="425" spans="1:7" outlineLevel="1" x14ac:dyDescent="0.25">
      <c r="A425" t="s">
        <v>109</v>
      </c>
      <c r="C425" s="41" t="s">
        <v>374</v>
      </c>
      <c r="D425" s="41" t="s">
        <v>133</v>
      </c>
      <c r="E425" s="22" t="s">
        <v>3300</v>
      </c>
      <c r="F425" s="64">
        <v>1550</v>
      </c>
      <c r="G425" s="65" t="s">
        <v>131</v>
      </c>
    </row>
    <row r="426" spans="1:7" outlineLevel="1" x14ac:dyDescent="0.25">
      <c r="A426" t="s">
        <v>109</v>
      </c>
      <c r="C426" s="41" t="s">
        <v>375</v>
      </c>
      <c r="D426" s="41" t="s">
        <v>133</v>
      </c>
      <c r="E426" s="22" t="s">
        <v>3301</v>
      </c>
      <c r="F426" s="64">
        <v>1551</v>
      </c>
      <c r="G426" s="65" t="s">
        <v>131</v>
      </c>
    </row>
    <row r="427" spans="1:7" outlineLevel="1" x14ac:dyDescent="0.25">
      <c r="A427" t="s">
        <v>109</v>
      </c>
      <c r="C427" s="41" t="s">
        <v>376</v>
      </c>
      <c r="D427" s="41" t="s">
        <v>133</v>
      </c>
      <c r="E427" s="22" t="s">
        <v>3302</v>
      </c>
      <c r="F427" s="64">
        <v>1551</v>
      </c>
      <c r="G427" s="65" t="s">
        <v>105</v>
      </c>
    </row>
    <row r="428" spans="1:7" outlineLevel="1" x14ac:dyDescent="0.25">
      <c r="A428" t="s">
        <v>109</v>
      </c>
      <c r="C428" s="41" t="s">
        <v>377</v>
      </c>
      <c r="D428" s="41" t="s">
        <v>133</v>
      </c>
      <c r="E428" s="22" t="s">
        <v>3303</v>
      </c>
      <c r="F428" s="64">
        <v>1552</v>
      </c>
      <c r="G428" s="65" t="s">
        <v>131</v>
      </c>
    </row>
    <row r="429" spans="1:7" outlineLevel="1" x14ac:dyDescent="0.25">
      <c r="A429" t="s">
        <v>109</v>
      </c>
      <c r="C429" s="41" t="s">
        <v>378</v>
      </c>
      <c r="D429" s="41" t="s">
        <v>133</v>
      </c>
      <c r="E429" s="22" t="s">
        <v>3304</v>
      </c>
      <c r="F429" s="64">
        <v>1552</v>
      </c>
      <c r="G429" s="65" t="s">
        <v>131</v>
      </c>
    </row>
    <row r="430" spans="1:7" outlineLevel="1" x14ac:dyDescent="0.25">
      <c r="A430" t="s">
        <v>109</v>
      </c>
      <c r="C430" s="41" t="s">
        <v>379</v>
      </c>
      <c r="D430" s="41" t="s">
        <v>133</v>
      </c>
      <c r="E430" s="22" t="s">
        <v>3305</v>
      </c>
      <c r="F430" s="64">
        <v>1552</v>
      </c>
      <c r="G430" s="65" t="s">
        <v>131</v>
      </c>
    </row>
    <row r="431" spans="1:7" outlineLevel="1" x14ac:dyDescent="0.25">
      <c r="A431" t="s">
        <v>109</v>
      </c>
      <c r="C431" s="41" t="s">
        <v>380</v>
      </c>
      <c r="D431" s="41" t="s">
        <v>133</v>
      </c>
      <c r="E431" s="22" t="s">
        <v>3306</v>
      </c>
      <c r="F431" s="64">
        <v>1552</v>
      </c>
      <c r="G431" s="65" t="s">
        <v>131</v>
      </c>
    </row>
    <row r="432" spans="1:7" outlineLevel="1" x14ac:dyDescent="0.25">
      <c r="A432" t="s">
        <v>109</v>
      </c>
      <c r="C432" s="41" t="s">
        <v>381</v>
      </c>
      <c r="D432" s="41" t="s">
        <v>133</v>
      </c>
      <c r="E432" s="22" t="s">
        <v>3307</v>
      </c>
      <c r="F432" s="64">
        <v>1552</v>
      </c>
      <c r="G432" s="65" t="s">
        <v>131</v>
      </c>
    </row>
    <row r="433" spans="1:7" outlineLevel="1" x14ac:dyDescent="0.25">
      <c r="A433" t="s">
        <v>109</v>
      </c>
      <c r="C433" s="41" t="s">
        <v>382</v>
      </c>
      <c r="D433" s="41" t="s">
        <v>133</v>
      </c>
      <c r="E433" s="22" t="s">
        <v>3308</v>
      </c>
      <c r="F433" s="64">
        <v>1552</v>
      </c>
      <c r="G433" s="65" t="s">
        <v>131</v>
      </c>
    </row>
    <row r="434" spans="1:7" outlineLevel="1" x14ac:dyDescent="0.25">
      <c r="A434" t="s">
        <v>109</v>
      </c>
      <c r="C434" s="41" t="s">
        <v>383</v>
      </c>
      <c r="D434" s="41" t="s">
        <v>133</v>
      </c>
      <c r="E434" s="22" t="s">
        <v>3309</v>
      </c>
      <c r="F434" s="64">
        <v>1552</v>
      </c>
      <c r="G434" s="65" t="s">
        <v>131</v>
      </c>
    </row>
    <row r="435" spans="1:7" outlineLevel="1" x14ac:dyDescent="0.25">
      <c r="A435" t="s">
        <v>109</v>
      </c>
      <c r="C435" s="41" t="s">
        <v>384</v>
      </c>
      <c r="D435" s="41" t="s">
        <v>133</v>
      </c>
      <c r="E435" s="22" t="s">
        <v>3310</v>
      </c>
      <c r="F435" s="64">
        <v>1552</v>
      </c>
      <c r="G435" s="65" t="s">
        <v>131</v>
      </c>
    </row>
    <row r="436" spans="1:7" outlineLevel="1" x14ac:dyDescent="0.25">
      <c r="A436" t="s">
        <v>109</v>
      </c>
      <c r="C436" s="41" t="s">
        <v>385</v>
      </c>
      <c r="D436" s="41" t="s">
        <v>133</v>
      </c>
      <c r="E436" s="22" t="s">
        <v>3311</v>
      </c>
      <c r="F436" s="64">
        <v>1552</v>
      </c>
      <c r="G436" s="65" t="s">
        <v>105</v>
      </c>
    </row>
    <row r="437" spans="1:7" outlineLevel="1" x14ac:dyDescent="0.25">
      <c r="A437" t="s">
        <v>109</v>
      </c>
      <c r="C437" s="41" t="s">
        <v>2373</v>
      </c>
      <c r="D437" s="41" t="s">
        <v>439</v>
      </c>
      <c r="E437" s="22" t="s">
        <v>3312</v>
      </c>
      <c r="F437" s="64">
        <v>1552</v>
      </c>
      <c r="G437" s="65" t="s">
        <v>105</v>
      </c>
    </row>
    <row r="438" spans="1:7" outlineLevel="1" x14ac:dyDescent="0.25">
      <c r="A438" t="s">
        <v>109</v>
      </c>
      <c r="C438" s="41" t="s">
        <v>386</v>
      </c>
      <c r="D438" s="41" t="s">
        <v>133</v>
      </c>
      <c r="E438" s="22" t="s">
        <v>3313</v>
      </c>
      <c r="F438" s="64">
        <v>1552</v>
      </c>
      <c r="G438" s="65" t="s">
        <v>131</v>
      </c>
    </row>
    <row r="439" spans="1:7" outlineLevel="1" x14ac:dyDescent="0.25">
      <c r="A439" t="s">
        <v>109</v>
      </c>
      <c r="C439" s="41" t="s">
        <v>387</v>
      </c>
      <c r="D439" s="41" t="s">
        <v>133</v>
      </c>
      <c r="E439" s="22" t="s">
        <v>3314</v>
      </c>
      <c r="F439" s="64">
        <v>1553</v>
      </c>
      <c r="G439" s="65" t="s">
        <v>131</v>
      </c>
    </row>
    <row r="440" spans="1:7" outlineLevel="1" x14ac:dyDescent="0.25">
      <c r="A440" t="s">
        <v>109</v>
      </c>
      <c r="C440" s="41" t="s">
        <v>388</v>
      </c>
      <c r="D440" s="41" t="s">
        <v>133</v>
      </c>
      <c r="E440" s="22" t="s">
        <v>3315</v>
      </c>
      <c r="F440" s="64">
        <v>1554</v>
      </c>
      <c r="G440" s="65" t="s">
        <v>131</v>
      </c>
    </row>
    <row r="441" spans="1:7" outlineLevel="1" x14ac:dyDescent="0.25">
      <c r="A441" t="s">
        <v>109</v>
      </c>
      <c r="C441" s="41" t="s">
        <v>389</v>
      </c>
      <c r="D441" s="41" t="s">
        <v>133</v>
      </c>
      <c r="E441" s="22" t="s">
        <v>3316</v>
      </c>
      <c r="F441" s="64">
        <v>1554</v>
      </c>
      <c r="G441" s="65" t="s">
        <v>105</v>
      </c>
    </row>
    <row r="442" spans="1:7" outlineLevel="1" x14ac:dyDescent="0.25">
      <c r="A442" t="s">
        <v>109</v>
      </c>
      <c r="C442" s="41" t="s">
        <v>390</v>
      </c>
      <c r="D442" s="41" t="s">
        <v>133</v>
      </c>
      <c r="E442" s="22" t="s">
        <v>3317</v>
      </c>
      <c r="F442" s="64">
        <v>1554</v>
      </c>
      <c r="G442" s="65" t="s">
        <v>105</v>
      </c>
    </row>
    <row r="443" spans="1:7" outlineLevel="1" x14ac:dyDescent="0.25">
      <c r="A443" t="s">
        <v>109</v>
      </c>
      <c r="C443" s="41" t="s">
        <v>2374</v>
      </c>
      <c r="D443" s="41"/>
      <c r="E443" s="22" t="s">
        <v>2375</v>
      </c>
      <c r="F443" s="64">
        <v>2120</v>
      </c>
      <c r="G443" s="65" t="s">
        <v>133</v>
      </c>
    </row>
    <row r="444" spans="1:7" outlineLevel="1" x14ac:dyDescent="0.25">
      <c r="A444" t="s">
        <v>109</v>
      </c>
      <c r="C444" s="41" t="s">
        <v>443</v>
      </c>
      <c r="D444" s="41" t="s">
        <v>439</v>
      </c>
      <c r="E444" s="22" t="s">
        <v>444</v>
      </c>
      <c r="F444" s="64">
        <v>1010</v>
      </c>
      <c r="G444" s="65" t="s">
        <v>131</v>
      </c>
    </row>
    <row r="445" spans="1:7" outlineLevel="1" x14ac:dyDescent="0.25">
      <c r="A445" t="s">
        <v>109</v>
      </c>
      <c r="C445" s="41" t="s">
        <v>445</v>
      </c>
      <c r="D445" s="41" t="s">
        <v>439</v>
      </c>
      <c r="E445" s="22" t="s">
        <v>446</v>
      </c>
      <c r="F445" s="64">
        <v>1010</v>
      </c>
      <c r="G445" s="65" t="s">
        <v>105</v>
      </c>
    </row>
    <row r="446" spans="1:7" outlineLevel="1" x14ac:dyDescent="0.25">
      <c r="A446" t="s">
        <v>109</v>
      </c>
      <c r="C446" s="41" t="s">
        <v>447</v>
      </c>
      <c r="D446" s="41" t="s">
        <v>439</v>
      </c>
      <c r="E446" s="22" t="s">
        <v>448</v>
      </c>
      <c r="F446" s="64">
        <v>1010</v>
      </c>
      <c r="G446" s="65" t="s">
        <v>105</v>
      </c>
    </row>
    <row r="447" spans="1:7" outlineLevel="1" x14ac:dyDescent="0.25">
      <c r="A447" t="s">
        <v>109</v>
      </c>
      <c r="C447" s="41" t="s">
        <v>770</v>
      </c>
      <c r="D447" s="41" t="s">
        <v>439</v>
      </c>
      <c r="E447" s="22" t="s">
        <v>2376</v>
      </c>
      <c r="F447" s="64">
        <v>3501</v>
      </c>
      <c r="G447" s="65" t="s">
        <v>131</v>
      </c>
    </row>
    <row r="448" spans="1:7" outlineLevel="1" x14ac:dyDescent="0.25">
      <c r="A448" t="s">
        <v>109</v>
      </c>
      <c r="C448" s="41" t="s">
        <v>771</v>
      </c>
      <c r="D448" s="41" t="s">
        <v>439</v>
      </c>
      <c r="E448" s="22" t="s">
        <v>2377</v>
      </c>
      <c r="F448" s="64">
        <v>3505</v>
      </c>
      <c r="G448" s="65" t="s">
        <v>105</v>
      </c>
    </row>
    <row r="449" spans="1:7" outlineLevel="1" x14ac:dyDescent="0.25">
      <c r="A449" t="s">
        <v>109</v>
      </c>
      <c r="C449" s="41" t="s">
        <v>1454</v>
      </c>
      <c r="D449" s="41" t="s">
        <v>439</v>
      </c>
      <c r="E449" s="22" t="s">
        <v>2378</v>
      </c>
      <c r="F449" s="64">
        <v>3510</v>
      </c>
      <c r="G449" s="65" t="s">
        <v>105</v>
      </c>
    </row>
    <row r="450" spans="1:7" outlineLevel="1" x14ac:dyDescent="0.25">
      <c r="A450" t="s">
        <v>109</v>
      </c>
      <c r="C450" s="41" t="s">
        <v>1455</v>
      </c>
      <c r="D450" s="41" t="s">
        <v>439</v>
      </c>
      <c r="E450" s="22" t="s">
        <v>3318</v>
      </c>
      <c r="F450" s="64">
        <v>3520</v>
      </c>
      <c r="G450" s="65" t="s">
        <v>105</v>
      </c>
    </row>
    <row r="451" spans="1:7" outlineLevel="1" x14ac:dyDescent="0.25">
      <c r="A451" t="s">
        <v>109</v>
      </c>
      <c r="C451" s="41" t="s">
        <v>1456</v>
      </c>
      <c r="D451" s="41" t="s">
        <v>439</v>
      </c>
      <c r="E451" s="22" t="s">
        <v>3319</v>
      </c>
      <c r="F451" s="64">
        <v>3520</v>
      </c>
      <c r="G451" s="65" t="s">
        <v>131</v>
      </c>
    </row>
    <row r="452" spans="1:7" outlineLevel="1" x14ac:dyDescent="0.25">
      <c r="A452" t="s">
        <v>109</v>
      </c>
      <c r="C452" s="41" t="s">
        <v>1461</v>
      </c>
      <c r="D452" s="41" t="s">
        <v>439</v>
      </c>
      <c r="E452" s="22" t="s">
        <v>2379</v>
      </c>
      <c r="F452" s="64">
        <v>3525</v>
      </c>
      <c r="G452" s="65" t="s">
        <v>105</v>
      </c>
    </row>
    <row r="453" spans="1:7" outlineLevel="1" x14ac:dyDescent="0.25">
      <c r="A453" t="s">
        <v>109</v>
      </c>
      <c r="C453" s="41" t="s">
        <v>1462</v>
      </c>
      <c r="D453" s="41" t="s">
        <v>439</v>
      </c>
      <c r="E453" s="22" t="s">
        <v>2380</v>
      </c>
      <c r="F453" s="64">
        <v>3525</v>
      </c>
      <c r="G453" s="65" t="s">
        <v>105</v>
      </c>
    </row>
    <row r="454" spans="1:7" outlineLevel="1" x14ac:dyDescent="0.25">
      <c r="A454" t="s">
        <v>109</v>
      </c>
      <c r="C454" s="41" t="s">
        <v>1463</v>
      </c>
      <c r="D454" s="41" t="s">
        <v>439</v>
      </c>
      <c r="E454" s="22" t="s">
        <v>2381</v>
      </c>
      <c r="F454" s="64">
        <v>3525</v>
      </c>
      <c r="G454" s="65" t="s">
        <v>105</v>
      </c>
    </row>
    <row r="455" spans="1:7" outlineLevel="1" x14ac:dyDescent="0.25">
      <c r="A455" t="s">
        <v>109</v>
      </c>
      <c r="C455" s="41" t="s">
        <v>1464</v>
      </c>
      <c r="D455" s="41" t="s">
        <v>439</v>
      </c>
      <c r="E455" s="22" t="s">
        <v>2382</v>
      </c>
      <c r="F455" s="64">
        <v>3525</v>
      </c>
      <c r="G455" s="65" t="s">
        <v>105</v>
      </c>
    </row>
    <row r="456" spans="1:7" outlineLevel="1" x14ac:dyDescent="0.25">
      <c r="A456" t="s">
        <v>109</v>
      </c>
      <c r="C456" s="41" t="s">
        <v>2383</v>
      </c>
      <c r="D456" s="41"/>
      <c r="E456" s="22" t="s">
        <v>2384</v>
      </c>
      <c r="F456" s="64">
        <v>3525</v>
      </c>
      <c r="G456" s="65" t="s">
        <v>105</v>
      </c>
    </row>
    <row r="457" spans="1:7" outlineLevel="1" x14ac:dyDescent="0.25">
      <c r="A457" t="s">
        <v>109</v>
      </c>
      <c r="C457" s="41" t="s">
        <v>1465</v>
      </c>
      <c r="D457" s="41" t="s">
        <v>439</v>
      </c>
      <c r="E457" s="22" t="s">
        <v>2385</v>
      </c>
      <c r="F457" s="64">
        <v>3530</v>
      </c>
      <c r="G457" s="65" t="s">
        <v>131</v>
      </c>
    </row>
    <row r="458" spans="1:7" outlineLevel="1" x14ac:dyDescent="0.25">
      <c r="A458" t="s">
        <v>109</v>
      </c>
      <c r="C458" s="41" t="s">
        <v>1466</v>
      </c>
      <c r="D458" s="41" t="s">
        <v>439</v>
      </c>
      <c r="E458" s="22" t="s">
        <v>2386</v>
      </c>
      <c r="F458" s="64">
        <v>3535</v>
      </c>
      <c r="G458" s="65" t="s">
        <v>105</v>
      </c>
    </row>
    <row r="459" spans="1:7" outlineLevel="1" x14ac:dyDescent="0.25">
      <c r="A459" t="s">
        <v>109</v>
      </c>
      <c r="C459" s="41" t="s">
        <v>2387</v>
      </c>
      <c r="D459" s="41"/>
      <c r="E459" s="22" t="s">
        <v>2388</v>
      </c>
      <c r="F459" s="64">
        <v>3535</v>
      </c>
      <c r="G459" s="65" t="s">
        <v>133</v>
      </c>
    </row>
    <row r="460" spans="1:7" outlineLevel="1" x14ac:dyDescent="0.25">
      <c r="A460" t="s">
        <v>109</v>
      </c>
      <c r="C460" s="41" t="s">
        <v>1467</v>
      </c>
      <c r="D460" s="41" t="s">
        <v>439</v>
      </c>
      <c r="E460" s="22" t="s">
        <v>2389</v>
      </c>
      <c r="F460" s="64">
        <v>3535</v>
      </c>
      <c r="G460" s="65" t="s">
        <v>105</v>
      </c>
    </row>
    <row r="461" spans="1:7" outlineLevel="1" x14ac:dyDescent="0.25">
      <c r="A461" t="s">
        <v>109</v>
      </c>
      <c r="C461" s="41" t="s">
        <v>1468</v>
      </c>
      <c r="D461" s="41" t="s">
        <v>439</v>
      </c>
      <c r="E461" s="22" t="s">
        <v>2390</v>
      </c>
      <c r="F461" s="64">
        <v>3535</v>
      </c>
      <c r="G461" s="65" t="s">
        <v>105</v>
      </c>
    </row>
    <row r="462" spans="1:7" outlineLevel="1" x14ac:dyDescent="0.25">
      <c r="A462" t="s">
        <v>109</v>
      </c>
      <c r="C462" s="41" t="s">
        <v>1469</v>
      </c>
      <c r="D462" s="41" t="s">
        <v>439</v>
      </c>
      <c r="E462" s="22" t="s">
        <v>2391</v>
      </c>
      <c r="F462" s="64">
        <v>3535</v>
      </c>
      <c r="G462" s="65" t="s">
        <v>131</v>
      </c>
    </row>
    <row r="463" spans="1:7" outlineLevel="1" x14ac:dyDescent="0.25">
      <c r="A463" t="s">
        <v>109</v>
      </c>
      <c r="C463" s="41" t="s">
        <v>1471</v>
      </c>
      <c r="D463" s="41" t="s">
        <v>439</v>
      </c>
      <c r="E463" s="22" t="s">
        <v>2392</v>
      </c>
      <c r="F463" s="64">
        <v>3535</v>
      </c>
      <c r="G463" s="65" t="s">
        <v>105</v>
      </c>
    </row>
    <row r="464" spans="1:7" outlineLevel="1" x14ac:dyDescent="0.25">
      <c r="A464" t="s">
        <v>109</v>
      </c>
      <c r="C464" s="41" t="s">
        <v>1472</v>
      </c>
      <c r="D464" s="41" t="s">
        <v>439</v>
      </c>
      <c r="E464" s="22" t="s">
        <v>2393</v>
      </c>
      <c r="F464" s="64">
        <v>3535</v>
      </c>
      <c r="G464" s="65" t="s">
        <v>105</v>
      </c>
    </row>
    <row r="465" spans="1:7" outlineLevel="1" x14ac:dyDescent="0.25">
      <c r="A465" t="s">
        <v>109</v>
      </c>
      <c r="C465" s="41" t="s">
        <v>1473</v>
      </c>
      <c r="D465" s="41" t="s">
        <v>439</v>
      </c>
      <c r="E465" s="22" t="s">
        <v>2394</v>
      </c>
      <c r="F465" s="64">
        <v>3540</v>
      </c>
      <c r="G465" s="65" t="s">
        <v>131</v>
      </c>
    </row>
    <row r="466" spans="1:7" outlineLevel="1" x14ac:dyDescent="0.25">
      <c r="A466" t="s">
        <v>109</v>
      </c>
      <c r="C466" s="41" t="s">
        <v>1474</v>
      </c>
      <c r="D466" s="41" t="s">
        <v>439</v>
      </c>
      <c r="E466" s="22" t="s">
        <v>2395</v>
      </c>
      <c r="F466" s="64">
        <v>3540</v>
      </c>
      <c r="G466" s="65" t="s">
        <v>131</v>
      </c>
    </row>
    <row r="467" spans="1:7" outlineLevel="1" x14ac:dyDescent="0.25">
      <c r="A467" t="s">
        <v>109</v>
      </c>
      <c r="C467" s="41" t="s">
        <v>606</v>
      </c>
      <c r="D467" s="41" t="s">
        <v>439</v>
      </c>
      <c r="E467" s="22" t="s">
        <v>3320</v>
      </c>
      <c r="F467" s="64">
        <v>2400</v>
      </c>
      <c r="G467" s="65" t="s">
        <v>131</v>
      </c>
    </row>
    <row r="468" spans="1:7" outlineLevel="1" x14ac:dyDescent="0.25">
      <c r="A468" t="s">
        <v>109</v>
      </c>
      <c r="C468" s="41" t="s">
        <v>607</v>
      </c>
      <c r="D468" s="41" t="s">
        <v>439</v>
      </c>
      <c r="E468" s="22" t="s">
        <v>3321</v>
      </c>
      <c r="F468" s="64">
        <v>2401</v>
      </c>
      <c r="G468" s="65" t="s">
        <v>105</v>
      </c>
    </row>
    <row r="469" spans="1:7" outlineLevel="1" x14ac:dyDescent="0.25">
      <c r="A469" t="s">
        <v>109</v>
      </c>
      <c r="C469" s="41" t="s">
        <v>608</v>
      </c>
      <c r="D469" s="41" t="s">
        <v>439</v>
      </c>
      <c r="E469" s="22" t="s">
        <v>3322</v>
      </c>
      <c r="F469" s="64">
        <v>2401</v>
      </c>
      <c r="G469" s="65" t="s">
        <v>131</v>
      </c>
    </row>
    <row r="470" spans="1:7" outlineLevel="1" x14ac:dyDescent="0.25">
      <c r="A470" t="s">
        <v>109</v>
      </c>
      <c r="C470" s="41" t="s">
        <v>609</v>
      </c>
      <c r="D470" s="41" t="s">
        <v>439</v>
      </c>
      <c r="E470" s="22" t="s">
        <v>3323</v>
      </c>
      <c r="F470" s="64">
        <v>2401</v>
      </c>
      <c r="G470" s="65" t="s">
        <v>105</v>
      </c>
    </row>
    <row r="471" spans="1:7" outlineLevel="1" x14ac:dyDescent="0.25">
      <c r="A471" t="s">
        <v>109</v>
      </c>
      <c r="C471" s="41" t="s">
        <v>611</v>
      </c>
      <c r="D471" s="41" t="s">
        <v>439</v>
      </c>
      <c r="E471" s="22" t="s">
        <v>3324</v>
      </c>
      <c r="F471" s="64">
        <v>2405</v>
      </c>
      <c r="G471" s="65" t="s">
        <v>131</v>
      </c>
    </row>
    <row r="472" spans="1:7" outlineLevel="1" x14ac:dyDescent="0.25">
      <c r="A472" t="s">
        <v>109</v>
      </c>
      <c r="C472" s="41" t="s">
        <v>613</v>
      </c>
      <c r="D472" s="41" t="s">
        <v>439</v>
      </c>
      <c r="E472" s="22" t="s">
        <v>3325</v>
      </c>
      <c r="F472" s="64">
        <v>2412</v>
      </c>
      <c r="G472" s="65" t="s">
        <v>131</v>
      </c>
    </row>
    <row r="473" spans="1:7" outlineLevel="1" x14ac:dyDescent="0.25">
      <c r="A473" t="s">
        <v>109</v>
      </c>
      <c r="C473" s="41" t="s">
        <v>1112</v>
      </c>
      <c r="D473" s="41" t="s">
        <v>439</v>
      </c>
      <c r="E473" s="22" t="s">
        <v>3326</v>
      </c>
      <c r="F473" s="64">
        <v>2401</v>
      </c>
      <c r="G473" s="65" t="s">
        <v>105</v>
      </c>
    </row>
    <row r="474" spans="1:7" outlineLevel="1" x14ac:dyDescent="0.25">
      <c r="A474" t="s">
        <v>109</v>
      </c>
      <c r="C474" s="41" t="s">
        <v>1113</v>
      </c>
      <c r="D474" s="41" t="s">
        <v>439</v>
      </c>
      <c r="E474" s="22" t="s">
        <v>3327</v>
      </c>
      <c r="F474" s="64">
        <v>2401</v>
      </c>
      <c r="G474" s="65" t="s">
        <v>131</v>
      </c>
    </row>
    <row r="475" spans="1:7" outlineLevel="1" x14ac:dyDescent="0.25">
      <c r="A475" t="s">
        <v>109</v>
      </c>
      <c r="C475" s="41" t="s">
        <v>1114</v>
      </c>
      <c r="D475" s="41" t="s">
        <v>439</v>
      </c>
      <c r="E475" s="22" t="s">
        <v>3328</v>
      </c>
      <c r="F475" s="64">
        <v>2401</v>
      </c>
      <c r="G475" s="65" t="s">
        <v>105</v>
      </c>
    </row>
    <row r="476" spans="1:7" outlineLevel="1" x14ac:dyDescent="0.25">
      <c r="A476" t="s">
        <v>109</v>
      </c>
      <c r="C476" s="41" t="s">
        <v>1115</v>
      </c>
      <c r="D476" s="41" t="s">
        <v>439</v>
      </c>
      <c r="E476" s="22" t="s">
        <v>3329</v>
      </c>
      <c r="F476" s="64">
        <v>2401</v>
      </c>
      <c r="G476" s="65" t="s">
        <v>105</v>
      </c>
    </row>
    <row r="477" spans="1:7" outlineLevel="1" x14ac:dyDescent="0.25">
      <c r="A477" t="s">
        <v>109</v>
      </c>
      <c r="C477" s="41" t="s">
        <v>1116</v>
      </c>
      <c r="D477" s="41" t="s">
        <v>439</v>
      </c>
      <c r="E477" s="22" t="s">
        <v>3330</v>
      </c>
      <c r="F477" s="64">
        <v>2401</v>
      </c>
      <c r="G477" s="65" t="s">
        <v>105</v>
      </c>
    </row>
    <row r="478" spans="1:7" outlineLevel="1" x14ac:dyDescent="0.25">
      <c r="A478" t="s">
        <v>109</v>
      </c>
      <c r="C478" s="41" t="s">
        <v>1117</v>
      </c>
      <c r="D478" s="41" t="s">
        <v>439</v>
      </c>
      <c r="E478" s="22" t="s">
        <v>3331</v>
      </c>
      <c r="F478" s="64">
        <v>2401</v>
      </c>
      <c r="G478" s="65" t="s">
        <v>131</v>
      </c>
    </row>
    <row r="479" spans="1:7" outlineLevel="1" x14ac:dyDescent="0.25">
      <c r="A479" t="s">
        <v>109</v>
      </c>
      <c r="C479" s="41" t="s">
        <v>1118</v>
      </c>
      <c r="D479" s="41" t="s">
        <v>439</v>
      </c>
      <c r="E479" s="22" t="s">
        <v>3332</v>
      </c>
      <c r="F479" s="64">
        <v>2401</v>
      </c>
      <c r="G479" s="65" t="s">
        <v>105</v>
      </c>
    </row>
    <row r="480" spans="1:7" outlineLevel="1" x14ac:dyDescent="0.25">
      <c r="A480" t="s">
        <v>109</v>
      </c>
      <c r="C480" s="41" t="s">
        <v>1120</v>
      </c>
      <c r="D480" s="41" t="s">
        <v>439</v>
      </c>
      <c r="E480" s="22" t="s">
        <v>3333</v>
      </c>
      <c r="F480" s="64">
        <v>2420</v>
      </c>
      <c r="G480" s="65" t="s">
        <v>105</v>
      </c>
    </row>
    <row r="481" spans="1:7" outlineLevel="1" x14ac:dyDescent="0.25">
      <c r="A481" t="s">
        <v>109</v>
      </c>
      <c r="C481" s="41" t="s">
        <v>1121</v>
      </c>
      <c r="D481" s="41" t="s">
        <v>439</v>
      </c>
      <c r="E481" s="22" t="s">
        <v>3334</v>
      </c>
      <c r="F481" s="64">
        <v>2420</v>
      </c>
      <c r="G481" s="65" t="s">
        <v>105</v>
      </c>
    </row>
    <row r="482" spans="1:7" outlineLevel="1" x14ac:dyDescent="0.25">
      <c r="A482" t="s">
        <v>109</v>
      </c>
      <c r="C482" s="41" t="s">
        <v>1122</v>
      </c>
      <c r="D482" s="41" t="s">
        <v>439</v>
      </c>
      <c r="E482" s="22" t="s">
        <v>3335</v>
      </c>
      <c r="F482" s="64">
        <v>2420</v>
      </c>
      <c r="G482" s="65" t="s">
        <v>105</v>
      </c>
    </row>
    <row r="483" spans="1:7" outlineLevel="1" x14ac:dyDescent="0.25">
      <c r="A483" t="s">
        <v>109</v>
      </c>
      <c r="C483" s="41" t="s">
        <v>1124</v>
      </c>
      <c r="D483" s="41" t="s">
        <v>439</v>
      </c>
      <c r="E483" s="22" t="s">
        <v>3336</v>
      </c>
      <c r="F483" s="64">
        <v>2435</v>
      </c>
      <c r="G483" s="65" t="s">
        <v>131</v>
      </c>
    </row>
    <row r="484" spans="1:7" outlineLevel="1" x14ac:dyDescent="0.25">
      <c r="A484" t="s">
        <v>109</v>
      </c>
      <c r="C484" s="41" t="s">
        <v>1125</v>
      </c>
      <c r="D484" s="41" t="s">
        <v>439</v>
      </c>
      <c r="E484" s="22" t="s">
        <v>3337</v>
      </c>
      <c r="F484" s="64">
        <v>2440</v>
      </c>
      <c r="G484" s="65" t="s">
        <v>105</v>
      </c>
    </row>
    <row r="485" spans="1:7" outlineLevel="1" x14ac:dyDescent="0.25">
      <c r="A485" t="s">
        <v>109</v>
      </c>
      <c r="C485" s="41" t="s">
        <v>1126</v>
      </c>
      <c r="D485" s="41" t="s">
        <v>439</v>
      </c>
      <c r="E485" s="22" t="s">
        <v>3338</v>
      </c>
      <c r="F485" s="64">
        <v>2440</v>
      </c>
      <c r="G485" s="65" t="s">
        <v>105</v>
      </c>
    </row>
    <row r="486" spans="1:7" outlineLevel="1" x14ac:dyDescent="0.25">
      <c r="A486" t="s">
        <v>109</v>
      </c>
      <c r="C486" s="41" t="s">
        <v>1127</v>
      </c>
      <c r="D486" s="41" t="s">
        <v>439</v>
      </c>
      <c r="E486" s="22" t="s">
        <v>3339</v>
      </c>
      <c r="F486" s="64">
        <v>2440</v>
      </c>
      <c r="G486" s="65" t="s">
        <v>105</v>
      </c>
    </row>
    <row r="487" spans="1:7" outlineLevel="1" x14ac:dyDescent="0.25">
      <c r="A487" t="s">
        <v>109</v>
      </c>
      <c r="C487" s="41" t="s">
        <v>1128</v>
      </c>
      <c r="D487" s="41" t="s">
        <v>439</v>
      </c>
      <c r="E487" s="22" t="s">
        <v>3340</v>
      </c>
      <c r="F487" s="64">
        <v>2440</v>
      </c>
      <c r="G487" s="65" t="s">
        <v>105</v>
      </c>
    </row>
    <row r="488" spans="1:7" outlineLevel="1" x14ac:dyDescent="0.25">
      <c r="A488" t="s">
        <v>109</v>
      </c>
      <c r="C488" s="41" t="s">
        <v>1129</v>
      </c>
      <c r="D488" s="41" t="s">
        <v>439</v>
      </c>
      <c r="E488" s="22" t="s">
        <v>3341</v>
      </c>
      <c r="F488" s="64">
        <v>2440</v>
      </c>
      <c r="G488" s="65" t="s">
        <v>131</v>
      </c>
    </row>
    <row r="489" spans="1:7" outlineLevel="1" x14ac:dyDescent="0.25">
      <c r="A489" t="s">
        <v>109</v>
      </c>
      <c r="C489" s="41" t="s">
        <v>1866</v>
      </c>
      <c r="D489" s="41" t="s">
        <v>439</v>
      </c>
      <c r="E489" s="22" t="s">
        <v>3342</v>
      </c>
      <c r="F489" s="64">
        <v>2465</v>
      </c>
      <c r="G489" s="65" t="s">
        <v>131</v>
      </c>
    </row>
    <row r="490" spans="1:7" outlineLevel="1" x14ac:dyDescent="0.25">
      <c r="A490" t="s">
        <v>109</v>
      </c>
      <c r="C490" s="41" t="s">
        <v>1868</v>
      </c>
      <c r="D490" s="41" t="s">
        <v>439</v>
      </c>
      <c r="E490" s="22" t="s">
        <v>3343</v>
      </c>
      <c r="F490" s="64">
        <v>2465</v>
      </c>
      <c r="G490" s="65" t="s">
        <v>131</v>
      </c>
    </row>
    <row r="491" spans="1:7" outlineLevel="1" x14ac:dyDescent="0.25">
      <c r="A491" t="s">
        <v>109</v>
      </c>
      <c r="C491" s="41" t="s">
        <v>1869</v>
      </c>
      <c r="D491" s="41" t="s">
        <v>439</v>
      </c>
      <c r="E491" s="22" t="s">
        <v>3344</v>
      </c>
      <c r="F491" s="64">
        <v>2465</v>
      </c>
      <c r="G491" s="65" t="s">
        <v>131</v>
      </c>
    </row>
    <row r="492" spans="1:7" outlineLevel="1" x14ac:dyDescent="0.25">
      <c r="A492" t="s">
        <v>109</v>
      </c>
      <c r="C492" s="41" t="s">
        <v>1870</v>
      </c>
      <c r="D492" s="41" t="s">
        <v>439</v>
      </c>
      <c r="E492" s="22" t="s">
        <v>3345</v>
      </c>
      <c r="F492" s="64">
        <v>2465</v>
      </c>
      <c r="G492" s="65" t="s">
        <v>131</v>
      </c>
    </row>
    <row r="493" spans="1:7" outlineLevel="1" x14ac:dyDescent="0.25">
      <c r="A493" t="s">
        <v>109</v>
      </c>
      <c r="C493" s="41" t="s">
        <v>1871</v>
      </c>
      <c r="D493" s="41" t="s">
        <v>439</v>
      </c>
      <c r="E493" s="22" t="s">
        <v>3346</v>
      </c>
      <c r="F493" s="64">
        <v>2465</v>
      </c>
      <c r="G493" s="65" t="s">
        <v>105</v>
      </c>
    </row>
    <row r="494" spans="1:7" outlineLevel="1" x14ac:dyDescent="0.25">
      <c r="A494" t="s">
        <v>109</v>
      </c>
      <c r="C494" s="41" t="s">
        <v>1872</v>
      </c>
      <c r="D494" s="41" t="s">
        <v>439</v>
      </c>
      <c r="E494" s="22" t="s">
        <v>3347</v>
      </c>
      <c r="F494" s="64">
        <v>2465</v>
      </c>
      <c r="G494" s="65" t="s">
        <v>131</v>
      </c>
    </row>
    <row r="495" spans="1:7" outlineLevel="1" x14ac:dyDescent="0.25">
      <c r="A495" t="s">
        <v>109</v>
      </c>
      <c r="C495" s="41" t="s">
        <v>1873</v>
      </c>
      <c r="D495" s="41" t="s">
        <v>439</v>
      </c>
      <c r="E495" s="22" t="s">
        <v>3348</v>
      </c>
      <c r="F495" s="64">
        <v>2465</v>
      </c>
      <c r="G495" s="65" t="s">
        <v>131</v>
      </c>
    </row>
    <row r="496" spans="1:7" outlineLevel="1" x14ac:dyDescent="0.25">
      <c r="A496" t="s">
        <v>109</v>
      </c>
      <c r="C496" s="41" t="s">
        <v>1874</v>
      </c>
      <c r="D496" s="41" t="s">
        <v>439</v>
      </c>
      <c r="E496" s="22" t="s">
        <v>3349</v>
      </c>
      <c r="F496" s="64">
        <v>2465</v>
      </c>
      <c r="G496" s="65" t="s">
        <v>131</v>
      </c>
    </row>
    <row r="497" spans="1:7" outlineLevel="1" x14ac:dyDescent="0.25">
      <c r="A497" t="s">
        <v>109</v>
      </c>
      <c r="C497" s="41" t="s">
        <v>1875</v>
      </c>
      <c r="D497" s="41" t="s">
        <v>439</v>
      </c>
      <c r="E497" s="22" t="s">
        <v>3350</v>
      </c>
      <c r="F497" s="64">
        <v>2465</v>
      </c>
      <c r="G497" s="65" t="s">
        <v>131</v>
      </c>
    </row>
    <row r="498" spans="1:7" outlineLevel="1" x14ac:dyDescent="0.25">
      <c r="A498" t="s">
        <v>109</v>
      </c>
      <c r="C498" s="41" t="s">
        <v>1132</v>
      </c>
      <c r="D498" s="41" t="s">
        <v>439</v>
      </c>
      <c r="E498" s="22" t="s">
        <v>3091</v>
      </c>
      <c r="F498" s="64">
        <v>2501</v>
      </c>
      <c r="G498" s="65" t="s">
        <v>105</v>
      </c>
    </row>
    <row r="499" spans="1:7" outlineLevel="1" x14ac:dyDescent="0.25">
      <c r="A499" t="s">
        <v>109</v>
      </c>
      <c r="C499" s="41" t="s">
        <v>2396</v>
      </c>
      <c r="D499" s="41"/>
      <c r="E499" s="22" t="s">
        <v>3092</v>
      </c>
      <c r="F499" s="64">
        <v>2501</v>
      </c>
      <c r="G499" s="65" t="s">
        <v>105</v>
      </c>
    </row>
    <row r="500" spans="1:7" outlineLevel="1" x14ac:dyDescent="0.25">
      <c r="A500" t="s">
        <v>109</v>
      </c>
      <c r="C500" s="41" t="s">
        <v>1133</v>
      </c>
      <c r="D500" s="41" t="s">
        <v>439</v>
      </c>
      <c r="E500" s="22" t="s">
        <v>3351</v>
      </c>
      <c r="F500" s="64">
        <v>2501</v>
      </c>
      <c r="G500" s="65" t="s">
        <v>105</v>
      </c>
    </row>
    <row r="501" spans="1:7" outlineLevel="1" x14ac:dyDescent="0.25">
      <c r="A501" t="s">
        <v>109</v>
      </c>
      <c r="C501" s="41" t="s">
        <v>1134</v>
      </c>
      <c r="D501" s="41" t="s">
        <v>439</v>
      </c>
      <c r="E501" s="22" t="s">
        <v>3352</v>
      </c>
      <c r="F501" s="64">
        <v>2501</v>
      </c>
      <c r="G501" s="65" t="s">
        <v>131</v>
      </c>
    </row>
    <row r="502" spans="1:7" outlineLevel="1" x14ac:dyDescent="0.25">
      <c r="A502" t="s">
        <v>109</v>
      </c>
      <c r="C502" s="41" t="s">
        <v>1135</v>
      </c>
      <c r="D502" s="41" t="s">
        <v>439</v>
      </c>
      <c r="E502" s="22" t="s">
        <v>3353</v>
      </c>
      <c r="F502" s="64">
        <v>2505</v>
      </c>
      <c r="G502" s="65" t="s">
        <v>105</v>
      </c>
    </row>
    <row r="503" spans="1:7" outlineLevel="1" x14ac:dyDescent="0.25">
      <c r="A503" t="s">
        <v>109</v>
      </c>
      <c r="C503" s="41" t="s">
        <v>1136</v>
      </c>
      <c r="D503" s="41" t="s">
        <v>439</v>
      </c>
      <c r="E503" s="22" t="s">
        <v>3354</v>
      </c>
      <c r="F503" s="64">
        <v>2505</v>
      </c>
      <c r="G503" s="65" t="s">
        <v>105</v>
      </c>
    </row>
    <row r="504" spans="1:7" outlineLevel="1" x14ac:dyDescent="0.25">
      <c r="A504" t="s">
        <v>109</v>
      </c>
      <c r="C504" s="41" t="s">
        <v>1137</v>
      </c>
      <c r="D504" s="41" t="s">
        <v>439</v>
      </c>
      <c r="E504" s="22" t="s">
        <v>1138</v>
      </c>
      <c r="F504" s="64">
        <v>2505</v>
      </c>
      <c r="G504" s="65" t="s">
        <v>105</v>
      </c>
    </row>
    <row r="505" spans="1:7" outlineLevel="1" x14ac:dyDescent="0.25">
      <c r="A505" t="s">
        <v>109</v>
      </c>
      <c r="C505" s="41" t="s">
        <v>1139</v>
      </c>
      <c r="D505" s="41" t="s">
        <v>439</v>
      </c>
      <c r="E505" s="22" t="s">
        <v>1140</v>
      </c>
      <c r="F505" s="64">
        <v>2505</v>
      </c>
      <c r="G505" s="65" t="s">
        <v>105</v>
      </c>
    </row>
    <row r="506" spans="1:7" outlineLevel="1" x14ac:dyDescent="0.25">
      <c r="A506" t="s">
        <v>109</v>
      </c>
      <c r="C506" s="41" t="s">
        <v>1141</v>
      </c>
      <c r="D506" s="41" t="s">
        <v>439</v>
      </c>
      <c r="E506" s="22" t="s">
        <v>1142</v>
      </c>
      <c r="F506" s="64">
        <v>2505</v>
      </c>
      <c r="G506" s="65" t="s">
        <v>105</v>
      </c>
    </row>
    <row r="507" spans="1:7" outlineLevel="1" x14ac:dyDescent="0.25">
      <c r="A507" t="s">
        <v>109</v>
      </c>
      <c r="C507" s="41" t="s">
        <v>1143</v>
      </c>
      <c r="D507" s="41" t="s">
        <v>439</v>
      </c>
      <c r="E507" s="22" t="s">
        <v>3355</v>
      </c>
      <c r="F507" s="64">
        <v>2520</v>
      </c>
      <c r="G507" s="65" t="s">
        <v>131</v>
      </c>
    </row>
    <row r="508" spans="1:7" outlineLevel="1" x14ac:dyDescent="0.25">
      <c r="A508" t="s">
        <v>109</v>
      </c>
      <c r="C508" s="41" t="s">
        <v>1144</v>
      </c>
      <c r="D508" s="41" t="s">
        <v>439</v>
      </c>
      <c r="E508" s="22" t="s">
        <v>1145</v>
      </c>
      <c r="F508" s="64">
        <v>2505</v>
      </c>
      <c r="G508" s="65" t="s">
        <v>105</v>
      </c>
    </row>
    <row r="509" spans="1:7" outlineLevel="1" x14ac:dyDescent="0.25">
      <c r="A509" t="s">
        <v>109</v>
      </c>
      <c r="C509" s="41" t="s">
        <v>1146</v>
      </c>
      <c r="D509" s="41" t="s">
        <v>439</v>
      </c>
      <c r="E509" s="22" t="s">
        <v>1147</v>
      </c>
      <c r="F509" s="64">
        <v>2505</v>
      </c>
      <c r="G509" s="65" t="s">
        <v>105</v>
      </c>
    </row>
    <row r="510" spans="1:7" outlineLevel="1" x14ac:dyDescent="0.25">
      <c r="A510" t="s">
        <v>109</v>
      </c>
      <c r="C510" s="41" t="s">
        <v>1148</v>
      </c>
      <c r="D510" s="41" t="s">
        <v>439</v>
      </c>
      <c r="E510" s="22" t="s">
        <v>3356</v>
      </c>
      <c r="F510" s="64">
        <v>2520</v>
      </c>
      <c r="G510" s="65" t="s">
        <v>105</v>
      </c>
    </row>
    <row r="511" spans="1:7" outlineLevel="1" x14ac:dyDescent="0.25">
      <c r="A511" t="s">
        <v>109</v>
      </c>
      <c r="C511" s="41" t="s">
        <v>1149</v>
      </c>
      <c r="D511" s="41" t="s">
        <v>439</v>
      </c>
      <c r="E511" s="22" t="s">
        <v>3357</v>
      </c>
      <c r="F511" s="64">
        <v>2505</v>
      </c>
      <c r="G511" s="65" t="s">
        <v>131</v>
      </c>
    </row>
    <row r="512" spans="1:7" outlineLevel="1" x14ac:dyDescent="0.25">
      <c r="A512" t="s">
        <v>109</v>
      </c>
      <c r="C512" s="41" t="s">
        <v>1150</v>
      </c>
      <c r="D512" s="41" t="s">
        <v>439</v>
      </c>
      <c r="E512" s="22" t="s">
        <v>1151</v>
      </c>
      <c r="F512" s="64">
        <v>2505</v>
      </c>
      <c r="G512" s="65" t="s">
        <v>105</v>
      </c>
    </row>
    <row r="513" spans="1:7" outlineLevel="1" x14ac:dyDescent="0.25">
      <c r="A513" t="s">
        <v>109</v>
      </c>
      <c r="C513" s="41" t="s">
        <v>1152</v>
      </c>
      <c r="D513" s="41" t="s">
        <v>439</v>
      </c>
      <c r="E513" s="22" t="s">
        <v>3358</v>
      </c>
      <c r="F513" s="64">
        <v>2505</v>
      </c>
      <c r="G513" s="65" t="s">
        <v>105</v>
      </c>
    </row>
    <row r="514" spans="1:7" outlineLevel="1" x14ac:dyDescent="0.25">
      <c r="A514" t="s">
        <v>109</v>
      </c>
      <c r="C514" s="41" t="s">
        <v>1153</v>
      </c>
      <c r="D514" s="41" t="s">
        <v>439</v>
      </c>
      <c r="E514" s="22" t="s">
        <v>1154</v>
      </c>
      <c r="F514" s="64">
        <v>2505</v>
      </c>
      <c r="G514" s="65" t="s">
        <v>105</v>
      </c>
    </row>
    <row r="515" spans="1:7" outlineLevel="1" x14ac:dyDescent="0.25">
      <c r="A515" t="s">
        <v>109</v>
      </c>
      <c r="C515" s="41" t="s">
        <v>1155</v>
      </c>
      <c r="D515" s="41" t="s">
        <v>439</v>
      </c>
      <c r="E515" s="22" t="s">
        <v>3359</v>
      </c>
      <c r="F515" s="64">
        <v>2520</v>
      </c>
      <c r="G515" s="65" t="s">
        <v>105</v>
      </c>
    </row>
    <row r="516" spans="1:7" outlineLevel="1" x14ac:dyDescent="0.25">
      <c r="A516" t="s">
        <v>109</v>
      </c>
      <c r="C516" s="41" t="s">
        <v>1156</v>
      </c>
      <c r="D516" s="41" t="s">
        <v>439</v>
      </c>
      <c r="E516" s="22" t="s">
        <v>3360</v>
      </c>
      <c r="F516" s="64">
        <v>2520</v>
      </c>
      <c r="G516" s="65" t="s">
        <v>105</v>
      </c>
    </row>
    <row r="517" spans="1:7" outlineLevel="1" x14ac:dyDescent="0.25">
      <c r="A517" t="s">
        <v>109</v>
      </c>
      <c r="C517" s="41" t="s">
        <v>1157</v>
      </c>
      <c r="D517" s="41" t="s">
        <v>439</v>
      </c>
      <c r="E517" s="22" t="s">
        <v>1158</v>
      </c>
      <c r="F517" s="64">
        <v>2508</v>
      </c>
      <c r="G517" s="65" t="s">
        <v>105</v>
      </c>
    </row>
    <row r="518" spans="1:7" outlineLevel="1" x14ac:dyDescent="0.25">
      <c r="A518" t="s">
        <v>109</v>
      </c>
      <c r="C518" s="41" t="s">
        <v>1165</v>
      </c>
      <c r="D518" s="41" t="s">
        <v>439</v>
      </c>
      <c r="E518" s="22" t="s">
        <v>1166</v>
      </c>
      <c r="F518" s="64">
        <v>2515</v>
      </c>
      <c r="G518" s="65" t="s">
        <v>105</v>
      </c>
    </row>
    <row r="519" spans="1:7" outlineLevel="1" x14ac:dyDescent="0.25">
      <c r="A519" t="s">
        <v>109</v>
      </c>
      <c r="C519" s="41" t="s">
        <v>1168</v>
      </c>
      <c r="D519" s="41" t="s">
        <v>439</v>
      </c>
      <c r="E519" s="22" t="s">
        <v>3361</v>
      </c>
      <c r="F519" s="64">
        <v>3700</v>
      </c>
      <c r="G519" s="65" t="s">
        <v>131</v>
      </c>
    </row>
    <row r="520" spans="1:7" outlineLevel="1" x14ac:dyDescent="0.25">
      <c r="A520" t="s">
        <v>109</v>
      </c>
      <c r="C520" s="41" t="s">
        <v>1169</v>
      </c>
      <c r="D520" s="41" t="s">
        <v>439</v>
      </c>
      <c r="E520" s="22" t="s">
        <v>1170</v>
      </c>
      <c r="F520" s="64">
        <v>2520</v>
      </c>
      <c r="G520" s="65" t="s">
        <v>105</v>
      </c>
    </row>
    <row r="521" spans="1:7" outlineLevel="1" x14ac:dyDescent="0.25">
      <c r="A521" t="s">
        <v>109</v>
      </c>
      <c r="C521" s="41" t="s">
        <v>1171</v>
      </c>
      <c r="D521" s="41" t="s">
        <v>439</v>
      </c>
      <c r="E521" s="22" t="s">
        <v>1172</v>
      </c>
      <c r="F521" s="64">
        <v>2520</v>
      </c>
      <c r="G521" s="65" t="s">
        <v>105</v>
      </c>
    </row>
    <row r="522" spans="1:7" outlineLevel="1" x14ac:dyDescent="0.25">
      <c r="A522" t="s">
        <v>109</v>
      </c>
      <c r="C522" s="41" t="s">
        <v>1173</v>
      </c>
      <c r="D522" s="41" t="s">
        <v>439</v>
      </c>
      <c r="E522" s="22" t="s">
        <v>3362</v>
      </c>
      <c r="F522" s="64">
        <v>2522</v>
      </c>
      <c r="G522" s="65" t="s">
        <v>105</v>
      </c>
    </row>
    <row r="523" spans="1:7" outlineLevel="1" x14ac:dyDescent="0.25">
      <c r="A523" t="s">
        <v>109</v>
      </c>
      <c r="C523" s="41" t="s">
        <v>1176</v>
      </c>
      <c r="D523" s="41" t="s">
        <v>439</v>
      </c>
      <c r="E523" s="22" t="s">
        <v>1177</v>
      </c>
      <c r="F523" s="64">
        <v>2525</v>
      </c>
      <c r="G523" s="65" t="s">
        <v>105</v>
      </c>
    </row>
    <row r="524" spans="1:7" outlineLevel="1" x14ac:dyDescent="0.25">
      <c r="A524" t="s">
        <v>109</v>
      </c>
      <c r="C524" s="41" t="s">
        <v>1178</v>
      </c>
      <c r="D524" s="41" t="s">
        <v>439</v>
      </c>
      <c r="E524" s="22" t="s">
        <v>1179</v>
      </c>
      <c r="F524" s="64">
        <v>2525</v>
      </c>
      <c r="G524" s="65" t="s">
        <v>105</v>
      </c>
    </row>
    <row r="525" spans="1:7" outlineLevel="1" x14ac:dyDescent="0.25">
      <c r="A525" t="s">
        <v>109</v>
      </c>
      <c r="C525" s="41" t="s">
        <v>1181</v>
      </c>
      <c r="D525" s="41" t="s">
        <v>439</v>
      </c>
      <c r="E525" s="22" t="s">
        <v>1182</v>
      </c>
      <c r="F525" s="64">
        <v>2530</v>
      </c>
      <c r="G525" s="65" t="s">
        <v>105</v>
      </c>
    </row>
    <row r="526" spans="1:7" outlineLevel="1" x14ac:dyDescent="0.25">
      <c r="A526" t="s">
        <v>109</v>
      </c>
      <c r="C526" s="41" t="s">
        <v>1183</v>
      </c>
      <c r="D526" s="41" t="s">
        <v>439</v>
      </c>
      <c r="E526" s="22" t="s">
        <v>3363</v>
      </c>
      <c r="F526" s="64">
        <v>2535</v>
      </c>
      <c r="G526" s="65" t="s">
        <v>131</v>
      </c>
    </row>
    <row r="527" spans="1:7" outlineLevel="1" x14ac:dyDescent="0.25">
      <c r="A527" t="s">
        <v>109</v>
      </c>
      <c r="C527" s="41" t="s">
        <v>1184</v>
      </c>
      <c r="D527" s="41" t="s">
        <v>439</v>
      </c>
      <c r="E527" s="22" t="s">
        <v>3364</v>
      </c>
      <c r="F527" s="64">
        <v>2535</v>
      </c>
      <c r="G527" s="65" t="s">
        <v>105</v>
      </c>
    </row>
    <row r="528" spans="1:7" outlineLevel="1" x14ac:dyDescent="0.25">
      <c r="A528" t="s">
        <v>109</v>
      </c>
      <c r="C528" s="41" t="s">
        <v>1185</v>
      </c>
      <c r="D528" s="41" t="s">
        <v>439</v>
      </c>
      <c r="E528" s="22" t="s">
        <v>3365</v>
      </c>
      <c r="F528" s="64">
        <v>2515</v>
      </c>
      <c r="G528" s="65" t="s">
        <v>105</v>
      </c>
    </row>
    <row r="529" spans="1:7" outlineLevel="1" x14ac:dyDescent="0.25">
      <c r="A529" t="s">
        <v>109</v>
      </c>
      <c r="C529" s="41" t="s">
        <v>1186</v>
      </c>
      <c r="D529" s="41" t="s">
        <v>439</v>
      </c>
      <c r="E529" s="22" t="s">
        <v>3366</v>
      </c>
      <c r="F529" s="64">
        <v>2550</v>
      </c>
      <c r="G529" s="65" t="s">
        <v>131</v>
      </c>
    </row>
    <row r="530" spans="1:7" outlineLevel="1" x14ac:dyDescent="0.25">
      <c r="A530" t="s">
        <v>109</v>
      </c>
      <c r="C530" s="41" t="s">
        <v>1187</v>
      </c>
      <c r="D530" s="41" t="s">
        <v>439</v>
      </c>
      <c r="E530" s="22" t="s">
        <v>1188</v>
      </c>
      <c r="F530" s="64">
        <v>2540</v>
      </c>
      <c r="G530" s="65" t="s">
        <v>105</v>
      </c>
    </row>
    <row r="531" spans="1:7" outlineLevel="1" x14ac:dyDescent="0.25">
      <c r="A531" t="s">
        <v>109</v>
      </c>
      <c r="C531" s="41" t="s">
        <v>1189</v>
      </c>
      <c r="D531" s="41" t="s">
        <v>439</v>
      </c>
      <c r="E531" s="22" t="s">
        <v>1190</v>
      </c>
      <c r="F531" s="64">
        <v>2540</v>
      </c>
      <c r="G531" s="65" t="s">
        <v>105</v>
      </c>
    </row>
    <row r="532" spans="1:7" outlineLevel="1" x14ac:dyDescent="0.25">
      <c r="A532" t="s">
        <v>109</v>
      </c>
      <c r="C532" s="41" t="s">
        <v>1191</v>
      </c>
      <c r="D532" s="41" t="s">
        <v>439</v>
      </c>
      <c r="E532" s="22" t="s">
        <v>1192</v>
      </c>
      <c r="F532" s="64">
        <v>2540</v>
      </c>
      <c r="G532" s="65" t="s">
        <v>105</v>
      </c>
    </row>
    <row r="533" spans="1:7" outlineLevel="1" x14ac:dyDescent="0.25">
      <c r="A533" t="s">
        <v>109</v>
      </c>
      <c r="C533" s="41" t="s">
        <v>1193</v>
      </c>
      <c r="D533" s="41" t="s">
        <v>439</v>
      </c>
      <c r="E533" s="22" t="s">
        <v>3367</v>
      </c>
      <c r="F533" s="64">
        <v>2505</v>
      </c>
      <c r="G533" s="65" t="s">
        <v>131</v>
      </c>
    </row>
    <row r="534" spans="1:7" outlineLevel="1" x14ac:dyDescent="0.25">
      <c r="A534" t="s">
        <v>109</v>
      </c>
      <c r="C534" s="41" t="s">
        <v>1197</v>
      </c>
      <c r="D534" s="41" t="s">
        <v>439</v>
      </c>
      <c r="E534" s="22" t="s">
        <v>3368</v>
      </c>
      <c r="F534" s="64">
        <v>2550</v>
      </c>
      <c r="G534" s="65" t="s">
        <v>131</v>
      </c>
    </row>
    <row r="535" spans="1:7" outlineLevel="1" x14ac:dyDescent="0.25">
      <c r="A535" t="s">
        <v>109</v>
      </c>
      <c r="C535" s="41" t="s">
        <v>1198</v>
      </c>
      <c r="D535" s="41" t="s">
        <v>439</v>
      </c>
      <c r="E535" s="22" t="s">
        <v>3369</v>
      </c>
      <c r="F535" s="64">
        <v>2550</v>
      </c>
      <c r="G535" s="65" t="s">
        <v>105</v>
      </c>
    </row>
    <row r="536" spans="1:7" outlineLevel="1" x14ac:dyDescent="0.25">
      <c r="A536" t="s">
        <v>109</v>
      </c>
      <c r="C536" s="41" t="s">
        <v>2397</v>
      </c>
      <c r="D536" s="41"/>
      <c r="E536" s="22" t="s">
        <v>2398</v>
      </c>
      <c r="F536" s="64">
        <v>2550</v>
      </c>
      <c r="G536" s="65" t="s">
        <v>105</v>
      </c>
    </row>
    <row r="537" spans="1:7" outlineLevel="1" x14ac:dyDescent="0.25">
      <c r="A537" t="s">
        <v>109</v>
      </c>
      <c r="C537" s="41" t="s">
        <v>1199</v>
      </c>
      <c r="D537" s="41" t="s">
        <v>439</v>
      </c>
      <c r="E537" s="22" t="s">
        <v>1200</v>
      </c>
      <c r="F537" s="64">
        <v>2550</v>
      </c>
      <c r="G537" s="65" t="s">
        <v>105</v>
      </c>
    </row>
    <row r="538" spans="1:7" outlineLevel="1" x14ac:dyDescent="0.25">
      <c r="A538" t="s">
        <v>109</v>
      </c>
      <c r="C538" s="41" t="s">
        <v>1201</v>
      </c>
      <c r="D538" s="41" t="s">
        <v>439</v>
      </c>
      <c r="E538" s="22" t="s">
        <v>1202</v>
      </c>
      <c r="F538" s="64">
        <v>2550</v>
      </c>
      <c r="G538" s="65" t="s">
        <v>105</v>
      </c>
    </row>
    <row r="539" spans="1:7" outlineLevel="1" x14ac:dyDescent="0.25">
      <c r="A539" t="s">
        <v>109</v>
      </c>
      <c r="C539" s="41" t="s">
        <v>1203</v>
      </c>
      <c r="D539" s="41" t="s">
        <v>439</v>
      </c>
      <c r="E539" s="22" t="s">
        <v>1204</v>
      </c>
      <c r="F539" s="64">
        <v>2550</v>
      </c>
      <c r="G539" s="65" t="s">
        <v>105</v>
      </c>
    </row>
    <row r="540" spans="1:7" outlineLevel="1" x14ac:dyDescent="0.25">
      <c r="A540" t="s">
        <v>109</v>
      </c>
      <c r="C540" s="41" t="s">
        <v>1205</v>
      </c>
      <c r="D540" s="41" t="s">
        <v>439</v>
      </c>
      <c r="E540" s="22" t="s">
        <v>1206</v>
      </c>
      <c r="F540" s="64">
        <v>2550</v>
      </c>
      <c r="G540" s="65" t="s">
        <v>105</v>
      </c>
    </row>
    <row r="541" spans="1:7" outlineLevel="1" x14ac:dyDescent="0.25">
      <c r="A541" t="s">
        <v>109</v>
      </c>
      <c r="C541" s="41" t="s">
        <v>1207</v>
      </c>
      <c r="D541" s="41" t="s">
        <v>439</v>
      </c>
      <c r="E541" s="22" t="s">
        <v>1208</v>
      </c>
      <c r="F541" s="64">
        <v>2550</v>
      </c>
      <c r="G541" s="65" t="s">
        <v>105</v>
      </c>
    </row>
    <row r="542" spans="1:7" outlineLevel="1" x14ac:dyDescent="0.25">
      <c r="A542" t="s">
        <v>109</v>
      </c>
      <c r="C542" s="41" t="s">
        <v>1209</v>
      </c>
      <c r="D542" s="41" t="s">
        <v>439</v>
      </c>
      <c r="E542" s="22" t="s">
        <v>1210</v>
      </c>
      <c r="F542" s="64">
        <v>2550</v>
      </c>
      <c r="G542" s="65" t="s">
        <v>105</v>
      </c>
    </row>
    <row r="543" spans="1:7" outlineLevel="1" x14ac:dyDescent="0.25">
      <c r="A543" t="s">
        <v>109</v>
      </c>
      <c r="C543" s="41" t="s">
        <v>1211</v>
      </c>
      <c r="D543" s="41" t="s">
        <v>439</v>
      </c>
      <c r="E543" s="22" t="s">
        <v>1212</v>
      </c>
      <c r="F543" s="64">
        <v>2550</v>
      </c>
      <c r="G543" s="65" t="s">
        <v>105</v>
      </c>
    </row>
    <row r="544" spans="1:7" outlineLevel="1" x14ac:dyDescent="0.25">
      <c r="A544" t="s">
        <v>109</v>
      </c>
      <c r="C544" s="41" t="s">
        <v>1213</v>
      </c>
      <c r="D544" s="41" t="s">
        <v>439</v>
      </c>
      <c r="E544" s="22" t="s">
        <v>1214</v>
      </c>
      <c r="F544" s="64">
        <v>2550</v>
      </c>
      <c r="G544" s="65" t="s">
        <v>105</v>
      </c>
    </row>
    <row r="545" spans="1:7" outlineLevel="1" x14ac:dyDescent="0.25">
      <c r="A545" t="s">
        <v>109</v>
      </c>
      <c r="C545" s="41" t="s">
        <v>1215</v>
      </c>
      <c r="D545" s="41" t="s">
        <v>439</v>
      </c>
      <c r="E545" s="22" t="s">
        <v>3370</v>
      </c>
      <c r="F545" s="64">
        <v>2550</v>
      </c>
      <c r="G545" s="65" t="s">
        <v>131</v>
      </c>
    </row>
    <row r="546" spans="1:7" outlineLevel="1" x14ac:dyDescent="0.25">
      <c r="A546" t="s">
        <v>109</v>
      </c>
      <c r="C546" s="41" t="s">
        <v>1216</v>
      </c>
      <c r="D546" s="41" t="s">
        <v>439</v>
      </c>
      <c r="E546" s="22" t="s">
        <v>2399</v>
      </c>
      <c r="F546" s="64">
        <v>2550</v>
      </c>
      <c r="G546" s="65" t="s">
        <v>105</v>
      </c>
    </row>
    <row r="547" spans="1:7" outlineLevel="1" x14ac:dyDescent="0.25">
      <c r="A547" t="s">
        <v>109</v>
      </c>
      <c r="C547" s="41" t="s">
        <v>1217</v>
      </c>
      <c r="D547" s="41" t="s">
        <v>439</v>
      </c>
      <c r="E547" s="22" t="s">
        <v>1218</v>
      </c>
      <c r="F547" s="64">
        <v>2550</v>
      </c>
      <c r="G547" s="65" t="s">
        <v>105</v>
      </c>
    </row>
    <row r="548" spans="1:7" outlineLevel="1" x14ac:dyDescent="0.25">
      <c r="A548" t="s">
        <v>109</v>
      </c>
      <c r="C548" s="41" t="s">
        <v>1219</v>
      </c>
      <c r="D548" s="41" t="s">
        <v>439</v>
      </c>
      <c r="E548" s="22" t="s">
        <v>3371</v>
      </c>
      <c r="F548" s="64">
        <v>2530</v>
      </c>
      <c r="G548" s="65" t="s">
        <v>105</v>
      </c>
    </row>
    <row r="549" spans="1:7" outlineLevel="1" x14ac:dyDescent="0.25">
      <c r="A549" t="s">
        <v>109</v>
      </c>
      <c r="C549" s="41" t="s">
        <v>1220</v>
      </c>
      <c r="D549" s="41" t="s">
        <v>439</v>
      </c>
      <c r="E549" s="22" t="s">
        <v>1221</v>
      </c>
      <c r="F549" s="64">
        <v>2550</v>
      </c>
      <c r="G549" s="65" t="s">
        <v>105</v>
      </c>
    </row>
    <row r="550" spans="1:7" outlineLevel="1" x14ac:dyDescent="0.25">
      <c r="A550" t="s">
        <v>109</v>
      </c>
      <c r="C550" s="41" t="s">
        <v>1222</v>
      </c>
      <c r="D550" s="41" t="s">
        <v>439</v>
      </c>
      <c r="E550" s="22" t="s">
        <v>1223</v>
      </c>
      <c r="F550" s="64">
        <v>2550</v>
      </c>
      <c r="G550" s="65" t="s">
        <v>105</v>
      </c>
    </row>
    <row r="551" spans="1:7" outlineLevel="1" x14ac:dyDescent="0.25">
      <c r="A551" t="s">
        <v>109</v>
      </c>
      <c r="C551" s="41" t="s">
        <v>1224</v>
      </c>
      <c r="D551" s="41" t="s">
        <v>439</v>
      </c>
      <c r="E551" s="22" t="s">
        <v>1225</v>
      </c>
      <c r="F551" s="64">
        <v>2550</v>
      </c>
      <c r="G551" s="65" t="s">
        <v>105</v>
      </c>
    </row>
    <row r="552" spans="1:7" outlineLevel="1" x14ac:dyDescent="0.25">
      <c r="A552" t="s">
        <v>109</v>
      </c>
      <c r="C552" s="41" t="s">
        <v>1226</v>
      </c>
      <c r="D552" s="41" t="s">
        <v>439</v>
      </c>
      <c r="E552" s="22" t="s">
        <v>1227</v>
      </c>
      <c r="F552" s="64">
        <v>2550</v>
      </c>
      <c r="G552" s="65" t="s">
        <v>105</v>
      </c>
    </row>
    <row r="553" spans="1:7" outlineLevel="1" x14ac:dyDescent="0.25">
      <c r="A553" t="s">
        <v>109</v>
      </c>
      <c r="C553" s="41" t="s">
        <v>1228</v>
      </c>
      <c r="D553" s="41" t="s">
        <v>439</v>
      </c>
      <c r="E553" s="22" t="s">
        <v>1229</v>
      </c>
      <c r="F553" s="64">
        <v>2550</v>
      </c>
      <c r="G553" s="65" t="s">
        <v>105</v>
      </c>
    </row>
    <row r="554" spans="1:7" outlineLevel="1" x14ac:dyDescent="0.25">
      <c r="A554" t="s">
        <v>109</v>
      </c>
      <c r="C554" s="41" t="s">
        <v>1230</v>
      </c>
      <c r="D554" s="41" t="s">
        <v>439</v>
      </c>
      <c r="E554" s="22" t="s">
        <v>3372</v>
      </c>
      <c r="F554" s="64">
        <v>2550</v>
      </c>
      <c r="G554" s="65" t="s">
        <v>105</v>
      </c>
    </row>
    <row r="555" spans="1:7" outlineLevel="1" x14ac:dyDescent="0.25">
      <c r="A555" t="s">
        <v>109</v>
      </c>
      <c r="C555" s="41" t="s">
        <v>1231</v>
      </c>
      <c r="D555" s="41" t="s">
        <v>439</v>
      </c>
      <c r="E555" s="22" t="s">
        <v>3373</v>
      </c>
      <c r="F555" s="64">
        <v>2550</v>
      </c>
      <c r="G555" s="65" t="s">
        <v>105</v>
      </c>
    </row>
    <row r="556" spans="1:7" outlineLevel="1" x14ac:dyDescent="0.25">
      <c r="A556" t="s">
        <v>109</v>
      </c>
      <c r="C556" s="41" t="s">
        <v>1232</v>
      </c>
      <c r="D556" s="41" t="s">
        <v>439</v>
      </c>
      <c r="E556" s="22" t="s">
        <v>3374</v>
      </c>
      <c r="F556" s="64">
        <v>2550</v>
      </c>
      <c r="G556" s="65" t="s">
        <v>105</v>
      </c>
    </row>
    <row r="557" spans="1:7" outlineLevel="1" x14ac:dyDescent="0.25">
      <c r="A557" t="s">
        <v>109</v>
      </c>
      <c r="C557" s="41" t="s">
        <v>1233</v>
      </c>
      <c r="D557" s="41" t="s">
        <v>439</v>
      </c>
      <c r="E557" s="22" t="s">
        <v>1234</v>
      </c>
      <c r="F557" s="64">
        <v>2550</v>
      </c>
      <c r="G557" s="65" t="s">
        <v>105</v>
      </c>
    </row>
    <row r="558" spans="1:7" outlineLevel="1" x14ac:dyDescent="0.25">
      <c r="A558" t="s">
        <v>109</v>
      </c>
      <c r="C558" s="41" t="s">
        <v>1235</v>
      </c>
      <c r="D558" s="41" t="s">
        <v>439</v>
      </c>
      <c r="E558" s="22" t="s">
        <v>1236</v>
      </c>
      <c r="F558" s="64">
        <v>2550</v>
      </c>
      <c r="G558" s="65" t="s">
        <v>105</v>
      </c>
    </row>
    <row r="559" spans="1:7" outlineLevel="1" x14ac:dyDescent="0.25">
      <c r="A559" t="s">
        <v>109</v>
      </c>
      <c r="C559" s="41" t="s">
        <v>1237</v>
      </c>
      <c r="D559" s="41" t="s">
        <v>439</v>
      </c>
      <c r="E559" s="22" t="s">
        <v>1238</v>
      </c>
      <c r="F559" s="64">
        <v>2550</v>
      </c>
      <c r="G559" s="65" t="s">
        <v>105</v>
      </c>
    </row>
    <row r="560" spans="1:7" outlineLevel="1" x14ac:dyDescent="0.25">
      <c r="A560" t="s">
        <v>109</v>
      </c>
      <c r="C560" s="41" t="s">
        <v>1239</v>
      </c>
      <c r="D560" s="41" t="s">
        <v>439</v>
      </c>
      <c r="E560" s="22" t="s">
        <v>1240</v>
      </c>
      <c r="F560" s="64">
        <v>2550</v>
      </c>
      <c r="G560" s="65" t="s">
        <v>105</v>
      </c>
    </row>
    <row r="561" spans="1:7" outlineLevel="1" x14ac:dyDescent="0.25">
      <c r="A561" t="s">
        <v>109</v>
      </c>
      <c r="C561" s="41" t="s">
        <v>1241</v>
      </c>
      <c r="D561" s="41" t="s">
        <v>439</v>
      </c>
      <c r="E561" s="22" t="s">
        <v>3375</v>
      </c>
      <c r="F561" s="64">
        <v>2550</v>
      </c>
      <c r="G561" s="65" t="s">
        <v>131</v>
      </c>
    </row>
    <row r="562" spans="1:7" outlineLevel="1" x14ac:dyDescent="0.25">
      <c r="A562" t="s">
        <v>109</v>
      </c>
      <c r="C562" s="41" t="s">
        <v>1242</v>
      </c>
      <c r="D562" s="41" t="s">
        <v>439</v>
      </c>
      <c r="E562" s="22" t="s">
        <v>1243</v>
      </c>
      <c r="F562" s="64">
        <v>2550</v>
      </c>
      <c r="G562" s="65" t="s">
        <v>105</v>
      </c>
    </row>
    <row r="563" spans="1:7" outlineLevel="1" x14ac:dyDescent="0.25">
      <c r="A563" t="s">
        <v>109</v>
      </c>
      <c r="C563" s="41" t="s">
        <v>1244</v>
      </c>
      <c r="D563" s="41" t="s">
        <v>439</v>
      </c>
      <c r="E563" s="22" t="s">
        <v>1245</v>
      </c>
      <c r="F563" s="64">
        <v>2550</v>
      </c>
      <c r="G563" s="65" t="s">
        <v>105</v>
      </c>
    </row>
    <row r="564" spans="1:7" outlineLevel="1" x14ac:dyDescent="0.25">
      <c r="A564" t="s">
        <v>109</v>
      </c>
      <c r="C564" s="41" t="s">
        <v>399</v>
      </c>
      <c r="D564" s="41" t="s">
        <v>133</v>
      </c>
      <c r="E564" s="22" t="s">
        <v>400</v>
      </c>
      <c r="F564" s="64">
        <v>2550</v>
      </c>
      <c r="G564" s="65" t="s">
        <v>105</v>
      </c>
    </row>
    <row r="565" spans="1:7" outlineLevel="1" x14ac:dyDescent="0.25">
      <c r="A565" t="s">
        <v>109</v>
      </c>
      <c r="C565" s="41" t="s">
        <v>1246</v>
      </c>
      <c r="D565" s="41" t="s">
        <v>439</v>
      </c>
      <c r="E565" s="22" t="s">
        <v>1247</v>
      </c>
      <c r="F565" s="64">
        <v>2550</v>
      </c>
      <c r="G565" s="65" t="s">
        <v>105</v>
      </c>
    </row>
    <row r="566" spans="1:7" outlineLevel="1" x14ac:dyDescent="0.25">
      <c r="A566" t="s">
        <v>109</v>
      </c>
      <c r="C566" s="41" t="s">
        <v>1248</v>
      </c>
      <c r="D566" s="41" t="s">
        <v>439</v>
      </c>
      <c r="E566" s="22" t="s">
        <v>1249</v>
      </c>
      <c r="F566" s="64">
        <v>2550</v>
      </c>
      <c r="G566" s="65" t="s">
        <v>105</v>
      </c>
    </row>
    <row r="567" spans="1:7" outlineLevel="1" x14ac:dyDescent="0.25">
      <c r="A567" t="s">
        <v>109</v>
      </c>
      <c r="C567" s="41" t="s">
        <v>1250</v>
      </c>
      <c r="D567" s="41" t="s">
        <v>439</v>
      </c>
      <c r="E567" s="22" t="s">
        <v>1251</v>
      </c>
      <c r="F567" s="64">
        <v>2550</v>
      </c>
      <c r="G567" s="65" t="s">
        <v>105</v>
      </c>
    </row>
    <row r="568" spans="1:7" outlineLevel="1" x14ac:dyDescent="0.25">
      <c r="A568" t="s">
        <v>109</v>
      </c>
      <c r="C568" s="41" t="s">
        <v>1252</v>
      </c>
      <c r="D568" s="41" t="s">
        <v>439</v>
      </c>
      <c r="E568" s="22" t="s">
        <v>1253</v>
      </c>
      <c r="F568" s="64">
        <v>2550</v>
      </c>
      <c r="G568" s="65" t="s">
        <v>105</v>
      </c>
    </row>
    <row r="569" spans="1:7" outlineLevel="1" x14ac:dyDescent="0.25">
      <c r="A569" t="s">
        <v>109</v>
      </c>
      <c r="C569" s="41" t="s">
        <v>1254</v>
      </c>
      <c r="D569" s="41" t="s">
        <v>439</v>
      </c>
      <c r="E569" s="22" t="s">
        <v>3376</v>
      </c>
      <c r="F569" s="64">
        <v>2550</v>
      </c>
      <c r="G569" s="65" t="s">
        <v>105</v>
      </c>
    </row>
    <row r="570" spans="1:7" outlineLevel="1" x14ac:dyDescent="0.25">
      <c r="A570" t="s">
        <v>109</v>
      </c>
      <c r="C570" s="41" t="s">
        <v>1255</v>
      </c>
      <c r="D570" s="41" t="s">
        <v>439</v>
      </c>
      <c r="E570" s="22" t="s">
        <v>3377</v>
      </c>
      <c r="F570" s="64">
        <v>2550</v>
      </c>
      <c r="G570" s="65" t="s">
        <v>105</v>
      </c>
    </row>
    <row r="571" spans="1:7" outlineLevel="1" x14ac:dyDescent="0.25">
      <c r="A571" t="s">
        <v>109</v>
      </c>
      <c r="C571" s="41" t="s">
        <v>1256</v>
      </c>
      <c r="D571" s="41" t="s">
        <v>439</v>
      </c>
      <c r="E571" s="22" t="s">
        <v>3378</v>
      </c>
      <c r="F571" s="64">
        <v>2550</v>
      </c>
      <c r="G571" s="65" t="s">
        <v>105</v>
      </c>
    </row>
    <row r="572" spans="1:7" outlineLevel="1" x14ac:dyDescent="0.25">
      <c r="A572" t="s">
        <v>109</v>
      </c>
      <c r="C572" s="41" t="s">
        <v>840</v>
      </c>
      <c r="D572" s="41" t="s">
        <v>439</v>
      </c>
      <c r="E572" s="22" t="s">
        <v>841</v>
      </c>
      <c r="F572" s="64">
        <v>5000</v>
      </c>
      <c r="G572" s="65" t="s">
        <v>105</v>
      </c>
    </row>
    <row r="573" spans="1:7" outlineLevel="1" x14ac:dyDescent="0.25">
      <c r="A573" t="s">
        <v>109</v>
      </c>
      <c r="C573" s="41" t="s">
        <v>842</v>
      </c>
      <c r="D573" s="41" t="s">
        <v>439</v>
      </c>
      <c r="E573" s="22" t="s">
        <v>843</v>
      </c>
      <c r="F573" s="64">
        <v>5001</v>
      </c>
      <c r="G573" s="65" t="s">
        <v>131</v>
      </c>
    </row>
    <row r="574" spans="1:7" outlineLevel="1" x14ac:dyDescent="0.25">
      <c r="A574" t="s">
        <v>109</v>
      </c>
      <c r="C574" s="41" t="s">
        <v>844</v>
      </c>
      <c r="D574" s="41" t="s">
        <v>439</v>
      </c>
      <c r="E574" s="22" t="s">
        <v>845</v>
      </c>
      <c r="F574" s="64">
        <v>5005</v>
      </c>
      <c r="G574" s="65" t="s">
        <v>131</v>
      </c>
    </row>
    <row r="575" spans="1:7" outlineLevel="1" x14ac:dyDescent="0.25">
      <c r="A575" t="s">
        <v>109</v>
      </c>
      <c r="C575" s="41" t="s">
        <v>846</v>
      </c>
      <c r="D575" s="41" t="s">
        <v>439</v>
      </c>
      <c r="E575" s="22" t="s">
        <v>847</v>
      </c>
      <c r="F575" s="64">
        <v>5005</v>
      </c>
      <c r="G575" s="65" t="s">
        <v>131</v>
      </c>
    </row>
    <row r="576" spans="1:7" outlineLevel="1" x14ac:dyDescent="0.25">
      <c r="A576" t="s">
        <v>109</v>
      </c>
      <c r="C576" s="41" t="s">
        <v>850</v>
      </c>
      <c r="D576" s="41" t="s">
        <v>439</v>
      </c>
      <c r="E576" s="22" t="s">
        <v>851</v>
      </c>
      <c r="F576" s="64">
        <v>5020</v>
      </c>
      <c r="G576" s="65" t="s">
        <v>131</v>
      </c>
    </row>
    <row r="577" spans="1:7" outlineLevel="1" x14ac:dyDescent="0.25">
      <c r="A577" t="s">
        <v>109</v>
      </c>
      <c r="C577" s="41" t="s">
        <v>852</v>
      </c>
      <c r="D577" s="41" t="s">
        <v>439</v>
      </c>
      <c r="E577" s="22" t="s">
        <v>853</v>
      </c>
      <c r="F577" s="64">
        <v>5020</v>
      </c>
      <c r="G577" s="65" t="s">
        <v>131</v>
      </c>
    </row>
    <row r="578" spans="1:7" outlineLevel="1" x14ac:dyDescent="0.25">
      <c r="A578" t="s">
        <v>109</v>
      </c>
      <c r="C578" s="41" t="s">
        <v>854</v>
      </c>
      <c r="D578" s="41" t="s">
        <v>439</v>
      </c>
      <c r="E578" s="22" t="s">
        <v>855</v>
      </c>
      <c r="F578" s="64">
        <v>5020</v>
      </c>
      <c r="G578" s="65" t="s">
        <v>131</v>
      </c>
    </row>
    <row r="579" spans="1:7" outlineLevel="1" x14ac:dyDescent="0.25">
      <c r="A579" t="s">
        <v>109</v>
      </c>
      <c r="C579" s="41" t="s">
        <v>856</v>
      </c>
      <c r="D579" s="41" t="s">
        <v>439</v>
      </c>
      <c r="E579" s="22" t="s">
        <v>857</v>
      </c>
      <c r="F579" s="64">
        <v>5025</v>
      </c>
      <c r="G579" s="65" t="s">
        <v>131</v>
      </c>
    </row>
    <row r="580" spans="1:7" outlineLevel="1" x14ac:dyDescent="0.25">
      <c r="A580" t="s">
        <v>109</v>
      </c>
      <c r="C580" s="41" t="s">
        <v>1512</v>
      </c>
      <c r="D580" s="41" t="s">
        <v>439</v>
      </c>
      <c r="E580" s="22" t="s">
        <v>3379</v>
      </c>
      <c r="F580" s="64">
        <v>5000</v>
      </c>
      <c r="G580" s="65" t="s">
        <v>131</v>
      </c>
    </row>
    <row r="581" spans="1:7" outlineLevel="1" x14ac:dyDescent="0.25">
      <c r="A581" t="s">
        <v>109</v>
      </c>
      <c r="C581" s="41" t="s">
        <v>1513</v>
      </c>
      <c r="D581" s="41" t="s">
        <v>439</v>
      </c>
      <c r="E581" s="22" t="s">
        <v>1514</v>
      </c>
      <c r="F581" s="64">
        <v>5001</v>
      </c>
      <c r="G581" s="65" t="s">
        <v>105</v>
      </c>
    </row>
    <row r="582" spans="1:7" outlineLevel="1" x14ac:dyDescent="0.25">
      <c r="A582" t="s">
        <v>109</v>
      </c>
      <c r="C582" s="41" t="s">
        <v>407</v>
      </c>
      <c r="D582" s="41"/>
      <c r="E582" s="22" t="s">
        <v>408</v>
      </c>
      <c r="F582" s="64">
        <v>5001</v>
      </c>
      <c r="G582" s="65" t="s">
        <v>105</v>
      </c>
    </row>
    <row r="583" spans="1:7" outlineLevel="1" x14ac:dyDescent="0.25">
      <c r="A583" t="s">
        <v>109</v>
      </c>
      <c r="C583" s="41" t="s">
        <v>1515</v>
      </c>
      <c r="D583" s="41" t="s">
        <v>439</v>
      </c>
      <c r="E583" s="22" t="s">
        <v>1516</v>
      </c>
      <c r="F583" s="64">
        <v>5001</v>
      </c>
      <c r="G583" s="65" t="s">
        <v>105</v>
      </c>
    </row>
    <row r="584" spans="1:7" outlineLevel="1" x14ac:dyDescent="0.25">
      <c r="A584" t="s">
        <v>109</v>
      </c>
      <c r="C584" s="41" t="s">
        <v>1517</v>
      </c>
      <c r="D584" s="41" t="s">
        <v>439</v>
      </c>
      <c r="E584" s="22" t="s">
        <v>1518</v>
      </c>
      <c r="F584" s="64">
        <v>5001</v>
      </c>
      <c r="G584" s="65" t="s">
        <v>105</v>
      </c>
    </row>
    <row r="585" spans="1:7" outlineLevel="1" x14ac:dyDescent="0.25">
      <c r="A585" t="s">
        <v>109</v>
      </c>
      <c r="C585" s="41" t="s">
        <v>1519</v>
      </c>
      <c r="D585" s="41" t="s">
        <v>439</v>
      </c>
      <c r="E585" s="22" t="s">
        <v>1520</v>
      </c>
      <c r="F585" s="64">
        <v>5001</v>
      </c>
      <c r="G585" s="65" t="s">
        <v>131</v>
      </c>
    </row>
    <row r="586" spans="1:7" outlineLevel="1" x14ac:dyDescent="0.25">
      <c r="A586" t="s">
        <v>109</v>
      </c>
      <c r="C586" s="41" t="s">
        <v>1521</v>
      </c>
      <c r="D586" s="41" t="s">
        <v>439</v>
      </c>
      <c r="E586" s="22" t="s">
        <v>1522</v>
      </c>
      <c r="F586" s="64">
        <v>5001</v>
      </c>
      <c r="G586" s="65" t="s">
        <v>105</v>
      </c>
    </row>
    <row r="587" spans="1:7" outlineLevel="1" x14ac:dyDescent="0.25">
      <c r="A587" t="s">
        <v>109</v>
      </c>
      <c r="C587" s="41" t="s">
        <v>1523</v>
      </c>
      <c r="D587" s="41" t="s">
        <v>439</v>
      </c>
      <c r="E587" s="22" t="s">
        <v>1524</v>
      </c>
      <c r="F587" s="64">
        <v>5001</v>
      </c>
      <c r="G587" s="65" t="s">
        <v>131</v>
      </c>
    </row>
    <row r="588" spans="1:7" outlineLevel="1" x14ac:dyDescent="0.25">
      <c r="A588" t="s">
        <v>109</v>
      </c>
      <c r="C588" s="41" t="s">
        <v>1525</v>
      </c>
      <c r="D588" s="41" t="s">
        <v>439</v>
      </c>
      <c r="E588" s="22" t="s">
        <v>3380</v>
      </c>
      <c r="F588" s="64">
        <v>5001</v>
      </c>
      <c r="G588" s="65" t="s">
        <v>131</v>
      </c>
    </row>
    <row r="589" spans="1:7" outlineLevel="1" x14ac:dyDescent="0.25">
      <c r="A589" t="s">
        <v>109</v>
      </c>
      <c r="C589" s="41" t="s">
        <v>1526</v>
      </c>
      <c r="D589" s="41" t="s">
        <v>439</v>
      </c>
      <c r="E589" s="22" t="s">
        <v>1527</v>
      </c>
      <c r="F589" s="64">
        <v>5001</v>
      </c>
      <c r="G589" s="65" t="s">
        <v>105</v>
      </c>
    </row>
    <row r="590" spans="1:7" outlineLevel="1" x14ac:dyDescent="0.25">
      <c r="A590" t="s">
        <v>109</v>
      </c>
      <c r="C590" s="41" t="s">
        <v>1528</v>
      </c>
      <c r="D590" s="41" t="s">
        <v>439</v>
      </c>
      <c r="E590" s="22" t="s">
        <v>1529</v>
      </c>
      <c r="F590" s="64">
        <v>5001</v>
      </c>
      <c r="G590" s="65" t="s">
        <v>105</v>
      </c>
    </row>
    <row r="591" spans="1:7" outlineLevel="1" x14ac:dyDescent="0.25">
      <c r="A591" t="s">
        <v>109</v>
      </c>
      <c r="C591" s="41" t="s">
        <v>1530</v>
      </c>
      <c r="D591" s="41" t="s">
        <v>439</v>
      </c>
      <c r="E591" s="22" t="s">
        <v>1531</v>
      </c>
      <c r="F591" s="64">
        <v>5020</v>
      </c>
      <c r="G591" s="65" t="s">
        <v>105</v>
      </c>
    </row>
    <row r="592" spans="1:7" outlineLevel="1" x14ac:dyDescent="0.25">
      <c r="A592" t="s">
        <v>109</v>
      </c>
      <c r="C592" s="41" t="s">
        <v>2400</v>
      </c>
      <c r="D592" s="41"/>
      <c r="E592" s="22" t="s">
        <v>2401</v>
      </c>
      <c r="F592" s="64">
        <v>5025</v>
      </c>
      <c r="G592" s="65" t="s">
        <v>105</v>
      </c>
    </row>
    <row r="593" spans="1:7" outlineLevel="1" x14ac:dyDescent="0.25">
      <c r="A593" t="s">
        <v>109</v>
      </c>
      <c r="C593" s="41" t="s">
        <v>2402</v>
      </c>
      <c r="D593" s="41"/>
      <c r="E593" s="22" t="s">
        <v>2403</v>
      </c>
      <c r="F593" s="64">
        <v>5025</v>
      </c>
      <c r="G593" s="65" t="s">
        <v>105</v>
      </c>
    </row>
    <row r="594" spans="1:7" outlineLevel="1" x14ac:dyDescent="0.25">
      <c r="A594" t="s">
        <v>109</v>
      </c>
      <c r="C594" s="41" t="s">
        <v>1532</v>
      </c>
      <c r="D594" s="41" t="s">
        <v>439</v>
      </c>
      <c r="E594" s="22" t="s">
        <v>1533</v>
      </c>
      <c r="F594" s="64">
        <v>5025</v>
      </c>
      <c r="G594" s="65" t="s">
        <v>105</v>
      </c>
    </row>
    <row r="595" spans="1:7" outlineLevel="1" x14ac:dyDescent="0.25">
      <c r="A595" t="s">
        <v>109</v>
      </c>
      <c r="C595" s="41" t="s">
        <v>2404</v>
      </c>
      <c r="D595" s="41"/>
      <c r="E595" s="22" t="s">
        <v>2405</v>
      </c>
      <c r="F595" s="64">
        <v>5025</v>
      </c>
      <c r="G595" s="65" t="s">
        <v>105</v>
      </c>
    </row>
    <row r="596" spans="1:7" outlineLevel="1" x14ac:dyDescent="0.25">
      <c r="A596" t="s">
        <v>109</v>
      </c>
      <c r="C596" s="41" t="s">
        <v>1534</v>
      </c>
      <c r="D596" s="41" t="s">
        <v>439</v>
      </c>
      <c r="E596" s="22" t="s">
        <v>1535</v>
      </c>
      <c r="F596" s="64">
        <v>5025</v>
      </c>
      <c r="G596" s="65" t="s">
        <v>105</v>
      </c>
    </row>
    <row r="597" spans="1:7" outlineLevel="1" x14ac:dyDescent="0.25">
      <c r="A597" t="s">
        <v>109</v>
      </c>
      <c r="C597" s="41" t="s">
        <v>2406</v>
      </c>
      <c r="D597" s="41"/>
      <c r="E597" s="22" t="s">
        <v>2407</v>
      </c>
      <c r="F597" s="64">
        <v>5025</v>
      </c>
      <c r="G597" s="65" t="s">
        <v>105</v>
      </c>
    </row>
    <row r="598" spans="1:7" outlineLevel="1" x14ac:dyDescent="0.25">
      <c r="A598" t="s">
        <v>109</v>
      </c>
      <c r="C598" s="41" t="s">
        <v>1536</v>
      </c>
      <c r="D598" s="41" t="s">
        <v>439</v>
      </c>
      <c r="E598" s="22" t="s">
        <v>1537</v>
      </c>
      <c r="F598" s="64">
        <v>5025</v>
      </c>
      <c r="G598" s="65" t="s">
        <v>105</v>
      </c>
    </row>
    <row r="599" spans="1:7" outlineLevel="1" x14ac:dyDescent="0.25">
      <c r="A599" t="s">
        <v>109</v>
      </c>
      <c r="C599" s="41" t="s">
        <v>2408</v>
      </c>
      <c r="D599" s="41" t="s">
        <v>439</v>
      </c>
      <c r="E599" s="22" t="s">
        <v>2409</v>
      </c>
      <c r="F599" s="64">
        <v>5025</v>
      </c>
      <c r="G599" s="65" t="s">
        <v>105</v>
      </c>
    </row>
    <row r="600" spans="1:7" outlineLevel="1" x14ac:dyDescent="0.25">
      <c r="A600" t="s">
        <v>109</v>
      </c>
      <c r="C600" s="41" t="s">
        <v>2410</v>
      </c>
      <c r="D600" s="41"/>
      <c r="E600" s="22" t="s">
        <v>2411</v>
      </c>
      <c r="F600" s="64">
        <v>5025</v>
      </c>
      <c r="G600" s="65" t="s">
        <v>105</v>
      </c>
    </row>
    <row r="601" spans="1:7" outlineLevel="1" x14ac:dyDescent="0.25">
      <c r="A601" t="s">
        <v>109</v>
      </c>
      <c r="C601" s="41" t="s">
        <v>1538</v>
      </c>
      <c r="D601" s="41" t="s">
        <v>439</v>
      </c>
      <c r="E601" s="22" t="s">
        <v>1539</v>
      </c>
      <c r="F601" s="64">
        <v>5025</v>
      </c>
      <c r="G601" s="65" t="s">
        <v>105</v>
      </c>
    </row>
    <row r="602" spans="1:7" outlineLevel="1" x14ac:dyDescent="0.25">
      <c r="A602" t="s">
        <v>109</v>
      </c>
      <c r="C602" s="41" t="s">
        <v>2412</v>
      </c>
      <c r="D602" s="41"/>
      <c r="E602" s="22" t="s">
        <v>2413</v>
      </c>
      <c r="F602" s="64">
        <v>5025</v>
      </c>
      <c r="G602" s="65" t="s">
        <v>105</v>
      </c>
    </row>
    <row r="603" spans="1:7" outlineLevel="1" x14ac:dyDescent="0.25">
      <c r="A603" t="s">
        <v>109</v>
      </c>
      <c r="C603" s="41" t="s">
        <v>2414</v>
      </c>
      <c r="D603" s="41"/>
      <c r="E603" s="22" t="s">
        <v>2415</v>
      </c>
      <c r="F603" s="64">
        <v>5025</v>
      </c>
      <c r="G603" s="65" t="s">
        <v>105</v>
      </c>
    </row>
    <row r="604" spans="1:7" outlineLevel="1" x14ac:dyDescent="0.25">
      <c r="A604" t="s">
        <v>109</v>
      </c>
      <c r="C604" s="41" t="s">
        <v>2416</v>
      </c>
      <c r="D604" s="41"/>
      <c r="E604" s="22" t="s">
        <v>2417</v>
      </c>
      <c r="F604" s="64">
        <v>5025</v>
      </c>
      <c r="G604" s="65" t="s">
        <v>105</v>
      </c>
    </row>
    <row r="605" spans="1:7" outlineLevel="1" x14ac:dyDescent="0.25">
      <c r="A605" t="s">
        <v>109</v>
      </c>
      <c r="C605" s="41" t="s">
        <v>2418</v>
      </c>
      <c r="D605" s="41"/>
      <c r="E605" s="22" t="s">
        <v>2419</v>
      </c>
      <c r="F605" s="64">
        <v>5025</v>
      </c>
      <c r="G605" s="65" t="s">
        <v>105</v>
      </c>
    </row>
    <row r="606" spans="1:7" outlineLevel="1" x14ac:dyDescent="0.25">
      <c r="A606" t="s">
        <v>109</v>
      </c>
      <c r="C606" s="41" t="s">
        <v>2420</v>
      </c>
      <c r="D606" s="41"/>
      <c r="E606" s="22" t="s">
        <v>2421</v>
      </c>
      <c r="F606" s="64">
        <v>5025</v>
      </c>
      <c r="G606" s="65" t="s">
        <v>105</v>
      </c>
    </row>
    <row r="607" spans="1:7" outlineLevel="1" x14ac:dyDescent="0.25">
      <c r="A607" t="s">
        <v>109</v>
      </c>
      <c r="C607" s="41" t="s">
        <v>1540</v>
      </c>
      <c r="D607" s="41" t="s">
        <v>439</v>
      </c>
      <c r="E607" s="22" t="s">
        <v>1541</v>
      </c>
      <c r="F607" s="64">
        <v>5025</v>
      </c>
      <c r="G607" s="65" t="s">
        <v>105</v>
      </c>
    </row>
    <row r="608" spans="1:7" outlineLevel="1" x14ac:dyDescent="0.25">
      <c r="A608" t="s">
        <v>109</v>
      </c>
      <c r="C608" s="41" t="s">
        <v>1542</v>
      </c>
      <c r="D608" s="41" t="s">
        <v>439</v>
      </c>
      <c r="E608" s="22" t="s">
        <v>1543</v>
      </c>
      <c r="F608" s="64">
        <v>5025</v>
      </c>
      <c r="G608" s="65" t="s">
        <v>105</v>
      </c>
    </row>
    <row r="609" spans="1:7" outlineLevel="1" x14ac:dyDescent="0.25">
      <c r="A609" t="s">
        <v>109</v>
      </c>
      <c r="C609" s="41" t="s">
        <v>2422</v>
      </c>
      <c r="D609" s="41"/>
      <c r="E609" s="22" t="s">
        <v>2423</v>
      </c>
      <c r="F609" s="64">
        <v>5025</v>
      </c>
      <c r="G609" s="65" t="s">
        <v>105</v>
      </c>
    </row>
    <row r="610" spans="1:7" outlineLevel="1" x14ac:dyDescent="0.25">
      <c r="A610" t="s">
        <v>109</v>
      </c>
      <c r="C610" s="41" t="s">
        <v>1552</v>
      </c>
      <c r="D610" s="41" t="s">
        <v>439</v>
      </c>
      <c r="E610" s="22" t="s">
        <v>1553</v>
      </c>
      <c r="F610" s="64">
        <v>5025</v>
      </c>
      <c r="G610" s="65" t="s">
        <v>105</v>
      </c>
    </row>
    <row r="611" spans="1:7" outlineLevel="1" x14ac:dyDescent="0.25">
      <c r="A611" t="s">
        <v>109</v>
      </c>
      <c r="C611" s="41" t="s">
        <v>1574</v>
      </c>
      <c r="D611" s="41" t="s">
        <v>439</v>
      </c>
      <c r="E611" s="22" t="s">
        <v>1575</v>
      </c>
      <c r="F611" s="64">
        <v>5025</v>
      </c>
      <c r="G611" s="65" t="s">
        <v>105</v>
      </c>
    </row>
    <row r="612" spans="1:7" outlineLevel="1" x14ac:dyDescent="0.25">
      <c r="A612" t="s">
        <v>109</v>
      </c>
      <c r="C612" s="41" t="s">
        <v>2424</v>
      </c>
      <c r="D612" s="41"/>
      <c r="E612" s="22" t="s">
        <v>2425</v>
      </c>
      <c r="F612" s="64">
        <v>5025</v>
      </c>
      <c r="G612" s="65" t="s">
        <v>105</v>
      </c>
    </row>
    <row r="613" spans="1:7" outlineLevel="1" x14ac:dyDescent="0.25">
      <c r="A613" t="s">
        <v>109</v>
      </c>
      <c r="C613" s="41" t="s">
        <v>2426</v>
      </c>
      <c r="D613" s="41"/>
      <c r="E613" s="22" t="s">
        <v>2427</v>
      </c>
      <c r="F613" s="64">
        <v>5025</v>
      </c>
      <c r="G613" s="65" t="s">
        <v>105</v>
      </c>
    </row>
    <row r="614" spans="1:7" outlineLevel="1" x14ac:dyDescent="0.25">
      <c r="A614" t="s">
        <v>109</v>
      </c>
      <c r="C614" s="41" t="s">
        <v>2428</v>
      </c>
      <c r="D614" s="41"/>
      <c r="E614" s="22" t="s">
        <v>2429</v>
      </c>
      <c r="F614" s="64">
        <v>5025</v>
      </c>
      <c r="G614" s="65" t="s">
        <v>105</v>
      </c>
    </row>
    <row r="615" spans="1:7" outlineLevel="1" x14ac:dyDescent="0.25">
      <c r="A615" t="s">
        <v>109</v>
      </c>
      <c r="C615" s="41" t="s">
        <v>2430</v>
      </c>
      <c r="D615" s="41"/>
      <c r="E615" s="22" t="s">
        <v>2431</v>
      </c>
      <c r="F615" s="64">
        <v>5025</v>
      </c>
      <c r="G615" s="65" t="s">
        <v>105</v>
      </c>
    </row>
    <row r="616" spans="1:7" outlineLevel="1" x14ac:dyDescent="0.25">
      <c r="A616" t="s">
        <v>109</v>
      </c>
      <c r="C616" s="41" t="s">
        <v>1596</v>
      </c>
      <c r="D616" s="41" t="s">
        <v>439</v>
      </c>
      <c r="E616" s="22" t="s">
        <v>1597</v>
      </c>
      <c r="F616" s="64">
        <v>5025</v>
      </c>
      <c r="G616" s="65" t="s">
        <v>105</v>
      </c>
    </row>
    <row r="617" spans="1:7" outlineLevel="1" x14ac:dyDescent="0.25">
      <c r="A617" t="s">
        <v>109</v>
      </c>
      <c r="C617" s="41" t="s">
        <v>1598</v>
      </c>
      <c r="D617" s="41"/>
      <c r="E617" s="22" t="s">
        <v>1599</v>
      </c>
      <c r="F617" s="64">
        <v>5025</v>
      </c>
      <c r="G617" s="65" t="s">
        <v>105</v>
      </c>
    </row>
    <row r="618" spans="1:7" outlineLevel="1" x14ac:dyDescent="0.25">
      <c r="A618" t="s">
        <v>109</v>
      </c>
      <c r="C618" s="41" t="s">
        <v>1600</v>
      </c>
      <c r="D618" s="41"/>
      <c r="E618" s="22" t="s">
        <v>1601</v>
      </c>
      <c r="F618" s="64">
        <v>5025</v>
      </c>
      <c r="G618" s="65" t="s">
        <v>105</v>
      </c>
    </row>
    <row r="619" spans="1:7" outlineLevel="1" x14ac:dyDescent="0.25">
      <c r="A619" t="s">
        <v>109</v>
      </c>
      <c r="C619" s="41" t="s">
        <v>2432</v>
      </c>
      <c r="D619" s="41"/>
      <c r="E619" s="22" t="s">
        <v>2433</v>
      </c>
      <c r="F619" s="64">
        <v>5025</v>
      </c>
      <c r="G619" s="65" t="s">
        <v>105</v>
      </c>
    </row>
    <row r="620" spans="1:7" outlineLevel="1" x14ac:dyDescent="0.25">
      <c r="A620" t="s">
        <v>109</v>
      </c>
      <c r="C620" s="41" t="s">
        <v>1602</v>
      </c>
      <c r="D620" s="41" t="s">
        <v>439</v>
      </c>
      <c r="E620" s="22" t="s">
        <v>1603</v>
      </c>
      <c r="F620" s="64">
        <v>5025</v>
      </c>
      <c r="G620" s="65" t="s">
        <v>105</v>
      </c>
    </row>
    <row r="621" spans="1:7" outlineLevel="1" x14ac:dyDescent="0.25">
      <c r="A621" t="s">
        <v>109</v>
      </c>
      <c r="C621" s="41" t="s">
        <v>1604</v>
      </c>
      <c r="D621" s="41"/>
      <c r="E621" s="22" t="s">
        <v>1605</v>
      </c>
      <c r="F621" s="64">
        <v>5025</v>
      </c>
      <c r="G621" s="65" t="s">
        <v>105</v>
      </c>
    </row>
    <row r="622" spans="1:7" outlineLevel="1" x14ac:dyDescent="0.25">
      <c r="A622" t="s">
        <v>109</v>
      </c>
      <c r="C622" s="41" t="s">
        <v>1606</v>
      </c>
      <c r="D622" s="41" t="s">
        <v>439</v>
      </c>
      <c r="E622" s="22" t="s">
        <v>1607</v>
      </c>
      <c r="F622" s="64">
        <v>5025</v>
      </c>
      <c r="G622" s="65" t="s">
        <v>105</v>
      </c>
    </row>
    <row r="623" spans="1:7" outlineLevel="1" x14ac:dyDescent="0.25">
      <c r="A623" t="s">
        <v>109</v>
      </c>
      <c r="C623" s="41" t="s">
        <v>1608</v>
      </c>
      <c r="D623" s="41" t="s">
        <v>439</v>
      </c>
      <c r="E623" s="22" t="s">
        <v>1609</v>
      </c>
      <c r="F623" s="64">
        <v>5025</v>
      </c>
      <c r="G623" s="65" t="s">
        <v>105</v>
      </c>
    </row>
    <row r="624" spans="1:7" outlineLevel="1" x14ac:dyDescent="0.25">
      <c r="A624" t="s">
        <v>109</v>
      </c>
      <c r="C624" s="41" t="s">
        <v>1610</v>
      </c>
      <c r="D624" s="41" t="s">
        <v>439</v>
      </c>
      <c r="E624" s="22" t="s">
        <v>1611</v>
      </c>
      <c r="F624" s="64">
        <v>5025</v>
      </c>
      <c r="G624" s="65" t="s">
        <v>105</v>
      </c>
    </row>
    <row r="625" spans="1:7" outlineLevel="1" x14ac:dyDescent="0.25">
      <c r="A625" t="s">
        <v>109</v>
      </c>
      <c r="C625" s="41" t="s">
        <v>1612</v>
      </c>
      <c r="D625" s="41" t="s">
        <v>439</v>
      </c>
      <c r="E625" s="22" t="s">
        <v>1613</v>
      </c>
      <c r="F625" s="64">
        <v>5025</v>
      </c>
      <c r="G625" s="65" t="s">
        <v>105</v>
      </c>
    </row>
    <row r="626" spans="1:7" outlineLevel="1" x14ac:dyDescent="0.25">
      <c r="A626" t="s">
        <v>109</v>
      </c>
      <c r="C626" s="41" t="s">
        <v>2434</v>
      </c>
      <c r="D626" s="41"/>
      <c r="E626" s="22" t="s">
        <v>2435</v>
      </c>
      <c r="F626" s="64">
        <v>5025</v>
      </c>
      <c r="G626" s="65" t="s">
        <v>105</v>
      </c>
    </row>
    <row r="627" spans="1:7" outlineLevel="1" x14ac:dyDescent="0.25">
      <c r="A627" t="s">
        <v>109</v>
      </c>
      <c r="C627" s="41" t="s">
        <v>1615</v>
      </c>
      <c r="D627" s="41" t="s">
        <v>439</v>
      </c>
      <c r="E627" s="22" t="s">
        <v>1616</v>
      </c>
      <c r="F627" s="64">
        <v>5025</v>
      </c>
      <c r="G627" s="65" t="s">
        <v>105</v>
      </c>
    </row>
    <row r="628" spans="1:7" outlineLevel="1" x14ac:dyDescent="0.25">
      <c r="A628" t="s">
        <v>109</v>
      </c>
      <c r="C628" s="41" t="s">
        <v>2436</v>
      </c>
      <c r="D628" s="41"/>
      <c r="E628" s="22" t="s">
        <v>2437</v>
      </c>
      <c r="F628" s="64">
        <v>5025</v>
      </c>
      <c r="G628" s="65" t="s">
        <v>105</v>
      </c>
    </row>
    <row r="629" spans="1:7" outlineLevel="1" x14ac:dyDescent="0.25">
      <c r="A629" t="s">
        <v>109</v>
      </c>
      <c r="C629" s="41" t="s">
        <v>1617</v>
      </c>
      <c r="D629" s="41" t="s">
        <v>439</v>
      </c>
      <c r="E629" s="22" t="s">
        <v>1618</v>
      </c>
      <c r="F629" s="64">
        <v>5025</v>
      </c>
      <c r="G629" s="65" t="s">
        <v>105</v>
      </c>
    </row>
    <row r="630" spans="1:7" outlineLevel="1" x14ac:dyDescent="0.25">
      <c r="A630" t="s">
        <v>109</v>
      </c>
      <c r="C630" s="41" t="s">
        <v>2438</v>
      </c>
      <c r="D630" s="41"/>
      <c r="E630" s="22" t="s">
        <v>2439</v>
      </c>
      <c r="F630" s="64">
        <v>5025</v>
      </c>
      <c r="G630" s="65" t="s">
        <v>105</v>
      </c>
    </row>
    <row r="631" spans="1:7" outlineLevel="1" x14ac:dyDescent="0.25">
      <c r="A631" t="s">
        <v>109</v>
      </c>
      <c r="C631" s="41" t="s">
        <v>2440</v>
      </c>
      <c r="D631" s="41"/>
      <c r="E631" s="22" t="s">
        <v>2441</v>
      </c>
      <c r="F631" s="64">
        <v>5025</v>
      </c>
      <c r="G631" s="65" t="s">
        <v>105</v>
      </c>
    </row>
    <row r="632" spans="1:7" outlineLevel="1" x14ac:dyDescent="0.25">
      <c r="A632" t="s">
        <v>109</v>
      </c>
      <c r="C632" s="41" t="s">
        <v>2442</v>
      </c>
      <c r="D632" s="41"/>
      <c r="E632" s="22" t="s">
        <v>2443</v>
      </c>
      <c r="F632" s="64">
        <v>5025</v>
      </c>
      <c r="G632" s="65" t="s">
        <v>105</v>
      </c>
    </row>
    <row r="633" spans="1:7" outlineLevel="1" x14ac:dyDescent="0.25">
      <c r="A633" t="s">
        <v>109</v>
      </c>
      <c r="C633" s="41" t="s">
        <v>1622</v>
      </c>
      <c r="D633" s="41" t="s">
        <v>439</v>
      </c>
      <c r="E633" s="22" t="s">
        <v>1623</v>
      </c>
      <c r="F633" s="64">
        <v>5025</v>
      </c>
      <c r="G633" s="65" t="s">
        <v>105</v>
      </c>
    </row>
    <row r="634" spans="1:7" outlineLevel="1" x14ac:dyDescent="0.25">
      <c r="A634" t="s">
        <v>109</v>
      </c>
      <c r="C634" s="41" t="s">
        <v>2444</v>
      </c>
      <c r="D634" s="41"/>
      <c r="E634" s="22" t="s">
        <v>2445</v>
      </c>
      <c r="F634" s="64">
        <v>5025</v>
      </c>
      <c r="G634" s="65" t="s">
        <v>105</v>
      </c>
    </row>
    <row r="635" spans="1:7" outlineLevel="1" x14ac:dyDescent="0.25">
      <c r="A635" t="s">
        <v>109</v>
      </c>
      <c r="C635" s="41" t="s">
        <v>1624</v>
      </c>
      <c r="D635" s="41"/>
      <c r="E635" s="22" t="s">
        <v>1625</v>
      </c>
      <c r="F635" s="64">
        <v>5025</v>
      </c>
      <c r="G635" s="65" t="s">
        <v>105</v>
      </c>
    </row>
    <row r="636" spans="1:7" outlineLevel="1" x14ac:dyDescent="0.25">
      <c r="A636" t="s">
        <v>109</v>
      </c>
      <c r="C636" s="41" t="s">
        <v>2446</v>
      </c>
      <c r="D636" s="41"/>
      <c r="E636" s="22" t="s">
        <v>2447</v>
      </c>
      <c r="F636" s="64">
        <v>5025</v>
      </c>
      <c r="G636" s="65" t="s">
        <v>105</v>
      </c>
    </row>
    <row r="637" spans="1:7" outlineLevel="1" x14ac:dyDescent="0.25">
      <c r="A637" t="s">
        <v>109</v>
      </c>
      <c r="C637" s="41" t="s">
        <v>1630</v>
      </c>
      <c r="D637" s="41" t="s">
        <v>439</v>
      </c>
      <c r="E637" s="22" t="s">
        <v>1631</v>
      </c>
      <c r="F637" s="64">
        <v>5025</v>
      </c>
      <c r="G637" s="65" t="s">
        <v>105</v>
      </c>
    </row>
    <row r="638" spans="1:7" outlineLevel="1" x14ac:dyDescent="0.25">
      <c r="A638" t="s">
        <v>109</v>
      </c>
      <c r="C638" s="41" t="s">
        <v>1632</v>
      </c>
      <c r="D638" s="41" t="s">
        <v>439</v>
      </c>
      <c r="E638" s="22" t="s">
        <v>1633</v>
      </c>
      <c r="F638" s="64">
        <v>5025</v>
      </c>
      <c r="G638" s="65" t="s">
        <v>105</v>
      </c>
    </row>
    <row r="639" spans="1:7" outlineLevel="1" x14ac:dyDescent="0.25">
      <c r="A639" t="s">
        <v>109</v>
      </c>
      <c r="C639" s="41" t="s">
        <v>2448</v>
      </c>
      <c r="D639" s="41"/>
      <c r="E639" s="22" t="s">
        <v>2449</v>
      </c>
      <c r="F639" s="64">
        <v>5025</v>
      </c>
      <c r="G639" s="65" t="s">
        <v>105</v>
      </c>
    </row>
    <row r="640" spans="1:7" outlineLevel="1" x14ac:dyDescent="0.25">
      <c r="A640" t="s">
        <v>109</v>
      </c>
      <c r="C640" s="41" t="s">
        <v>1649</v>
      </c>
      <c r="D640" s="41" t="s">
        <v>439</v>
      </c>
      <c r="E640" s="22" t="s">
        <v>1650</v>
      </c>
      <c r="F640" s="64">
        <v>5100</v>
      </c>
      <c r="G640" s="65" t="s">
        <v>131</v>
      </c>
    </row>
    <row r="641" spans="1:7" outlineLevel="1" x14ac:dyDescent="0.25">
      <c r="A641" t="s">
        <v>109</v>
      </c>
      <c r="C641" s="41" t="s">
        <v>2450</v>
      </c>
      <c r="D641" s="41" t="s">
        <v>439</v>
      </c>
      <c r="E641" s="22" t="s">
        <v>2451</v>
      </c>
      <c r="F641" s="64">
        <v>5100</v>
      </c>
      <c r="G641" s="65" t="s">
        <v>105</v>
      </c>
    </row>
    <row r="642" spans="1:7" outlineLevel="1" x14ac:dyDescent="0.25">
      <c r="A642" t="s">
        <v>109</v>
      </c>
      <c r="C642" s="41" t="s">
        <v>2452</v>
      </c>
      <c r="D642" s="41" t="s">
        <v>439</v>
      </c>
      <c r="E642" s="22" t="s">
        <v>2453</v>
      </c>
      <c r="F642" s="64">
        <v>5100</v>
      </c>
      <c r="G642" s="65" t="s">
        <v>105</v>
      </c>
    </row>
    <row r="643" spans="1:7" outlineLevel="1" x14ac:dyDescent="0.25">
      <c r="A643" t="s">
        <v>109</v>
      </c>
      <c r="C643" s="41" t="s">
        <v>2454</v>
      </c>
      <c r="D643" s="41" t="s">
        <v>439</v>
      </c>
      <c r="E643" s="22" t="s">
        <v>2455</v>
      </c>
      <c r="F643" s="64">
        <v>5100</v>
      </c>
      <c r="G643" s="65" t="s">
        <v>105</v>
      </c>
    </row>
    <row r="644" spans="1:7" outlineLevel="1" x14ac:dyDescent="0.25">
      <c r="A644" t="s">
        <v>109</v>
      </c>
      <c r="C644" s="41" t="s">
        <v>2456</v>
      </c>
      <c r="D644" s="41"/>
      <c r="E644" s="22" t="s">
        <v>2457</v>
      </c>
      <c r="F644" s="64">
        <v>5100</v>
      </c>
      <c r="G644" s="65" t="s">
        <v>105</v>
      </c>
    </row>
    <row r="645" spans="1:7" outlineLevel="1" x14ac:dyDescent="0.25">
      <c r="A645" t="s">
        <v>109</v>
      </c>
      <c r="C645" s="41" t="s">
        <v>1651</v>
      </c>
      <c r="D645" s="41" t="s">
        <v>439</v>
      </c>
      <c r="E645" s="22" t="s">
        <v>1652</v>
      </c>
      <c r="F645" s="64">
        <v>5100</v>
      </c>
      <c r="G645" s="65" t="s">
        <v>131</v>
      </c>
    </row>
    <row r="646" spans="1:7" outlineLevel="1" x14ac:dyDescent="0.25">
      <c r="A646" t="s">
        <v>109</v>
      </c>
      <c r="C646" s="41" t="s">
        <v>2458</v>
      </c>
      <c r="D646" s="41"/>
      <c r="E646" s="22" t="s">
        <v>2459</v>
      </c>
      <c r="F646" s="64">
        <v>5100</v>
      </c>
      <c r="G646" s="65" t="s">
        <v>105</v>
      </c>
    </row>
    <row r="647" spans="1:7" outlineLevel="1" x14ac:dyDescent="0.25">
      <c r="A647" t="s">
        <v>109</v>
      </c>
      <c r="C647" s="41" t="s">
        <v>2460</v>
      </c>
      <c r="D647" s="41"/>
      <c r="E647" s="22" t="s">
        <v>2461</v>
      </c>
      <c r="F647" s="64">
        <v>5100</v>
      </c>
      <c r="G647" s="65" t="s">
        <v>105</v>
      </c>
    </row>
    <row r="648" spans="1:7" outlineLevel="1" x14ac:dyDescent="0.25">
      <c r="A648" t="s">
        <v>109</v>
      </c>
      <c r="C648" s="41" t="s">
        <v>2462</v>
      </c>
      <c r="D648" s="41"/>
      <c r="E648" s="22" t="s">
        <v>2463</v>
      </c>
      <c r="F648" s="64">
        <v>5100</v>
      </c>
      <c r="G648" s="65" t="s">
        <v>105</v>
      </c>
    </row>
    <row r="649" spans="1:7" outlineLevel="1" x14ac:dyDescent="0.25">
      <c r="A649" t="s">
        <v>109</v>
      </c>
      <c r="C649" s="41" t="s">
        <v>1657</v>
      </c>
      <c r="D649" s="41" t="s">
        <v>439</v>
      </c>
      <c r="E649" s="22" t="s">
        <v>1658</v>
      </c>
      <c r="F649" s="64">
        <v>5100</v>
      </c>
      <c r="G649" s="65" t="s">
        <v>131</v>
      </c>
    </row>
    <row r="650" spans="1:7" outlineLevel="1" x14ac:dyDescent="0.25">
      <c r="A650" t="s">
        <v>109</v>
      </c>
      <c r="C650" s="41" t="s">
        <v>2464</v>
      </c>
      <c r="D650" s="41"/>
      <c r="E650" s="22" t="s">
        <v>2465</v>
      </c>
      <c r="F650" s="64">
        <v>5100</v>
      </c>
      <c r="G650" s="65" t="s">
        <v>105</v>
      </c>
    </row>
    <row r="651" spans="1:7" outlineLevel="1" x14ac:dyDescent="0.25">
      <c r="A651" t="s">
        <v>109</v>
      </c>
      <c r="C651" s="41" t="s">
        <v>2466</v>
      </c>
      <c r="D651" s="41" t="s">
        <v>439</v>
      </c>
      <c r="E651" s="22" t="s">
        <v>2467</v>
      </c>
      <c r="F651" s="64">
        <v>5100</v>
      </c>
      <c r="G651" s="65" t="s">
        <v>105</v>
      </c>
    </row>
    <row r="652" spans="1:7" outlineLevel="1" x14ac:dyDescent="0.25">
      <c r="A652" t="s">
        <v>109</v>
      </c>
      <c r="C652" s="41" t="s">
        <v>1659</v>
      </c>
      <c r="D652" s="41" t="s">
        <v>439</v>
      </c>
      <c r="E652" s="22" t="s">
        <v>1660</v>
      </c>
      <c r="F652" s="64">
        <v>5100</v>
      </c>
      <c r="G652" s="65" t="s">
        <v>105</v>
      </c>
    </row>
    <row r="653" spans="1:7" outlineLevel="1" x14ac:dyDescent="0.25">
      <c r="A653" t="s">
        <v>109</v>
      </c>
      <c r="C653" s="41" t="s">
        <v>2468</v>
      </c>
      <c r="D653" s="41"/>
      <c r="E653" s="22" t="s">
        <v>2469</v>
      </c>
      <c r="F653" s="64">
        <v>5100</v>
      </c>
      <c r="G653" s="65" t="s">
        <v>105</v>
      </c>
    </row>
    <row r="654" spans="1:7" outlineLevel="1" x14ac:dyDescent="0.25">
      <c r="A654" t="s">
        <v>109</v>
      </c>
      <c r="C654" s="41" t="s">
        <v>1661</v>
      </c>
      <c r="D654" s="41" t="s">
        <v>439</v>
      </c>
      <c r="E654" s="22" t="s">
        <v>1662</v>
      </c>
      <c r="F654" s="64">
        <v>5100</v>
      </c>
      <c r="G654" s="65" t="s">
        <v>105</v>
      </c>
    </row>
    <row r="655" spans="1:7" outlineLevel="1" x14ac:dyDescent="0.25">
      <c r="A655" t="s">
        <v>109</v>
      </c>
      <c r="C655" s="41" t="s">
        <v>1663</v>
      </c>
      <c r="D655" s="41" t="s">
        <v>439</v>
      </c>
      <c r="E655" s="22" t="s">
        <v>1664</v>
      </c>
      <c r="F655" s="64">
        <v>5100</v>
      </c>
      <c r="G655" s="65" t="s">
        <v>105</v>
      </c>
    </row>
    <row r="656" spans="1:7" outlineLevel="1" x14ac:dyDescent="0.25">
      <c r="A656" t="s">
        <v>109</v>
      </c>
      <c r="C656" s="41" t="s">
        <v>1665</v>
      </c>
      <c r="D656" s="41" t="s">
        <v>439</v>
      </c>
      <c r="E656" s="22" t="s">
        <v>1666</v>
      </c>
      <c r="F656" s="64">
        <v>5100</v>
      </c>
      <c r="G656" s="65" t="s">
        <v>105</v>
      </c>
    </row>
    <row r="657" spans="1:7" outlineLevel="1" x14ac:dyDescent="0.25">
      <c r="A657" t="s">
        <v>109</v>
      </c>
      <c r="C657" s="41" t="s">
        <v>1667</v>
      </c>
      <c r="D657" s="41" t="s">
        <v>439</v>
      </c>
      <c r="E657" s="22" t="s">
        <v>1668</v>
      </c>
      <c r="F657" s="64">
        <v>5100</v>
      </c>
      <c r="G657" s="65" t="s">
        <v>105</v>
      </c>
    </row>
    <row r="658" spans="1:7" outlineLevel="1" x14ac:dyDescent="0.25">
      <c r="A658" t="s">
        <v>109</v>
      </c>
      <c r="C658" s="41" t="s">
        <v>1669</v>
      </c>
      <c r="D658" s="41" t="s">
        <v>439</v>
      </c>
      <c r="E658" s="22" t="s">
        <v>1670</v>
      </c>
      <c r="F658" s="64">
        <v>5100</v>
      </c>
      <c r="G658" s="65" t="s">
        <v>105</v>
      </c>
    </row>
    <row r="659" spans="1:7" outlineLevel="1" x14ac:dyDescent="0.25">
      <c r="A659" t="s">
        <v>109</v>
      </c>
      <c r="C659" s="41" t="s">
        <v>1671</v>
      </c>
      <c r="D659" s="41" t="s">
        <v>439</v>
      </c>
      <c r="E659" s="22" t="s">
        <v>1672</v>
      </c>
      <c r="F659" s="64">
        <v>5100</v>
      </c>
      <c r="G659" s="65" t="s">
        <v>105</v>
      </c>
    </row>
    <row r="660" spans="1:7" outlineLevel="1" x14ac:dyDescent="0.25">
      <c r="A660" t="s">
        <v>109</v>
      </c>
      <c r="C660" s="41" t="s">
        <v>2470</v>
      </c>
      <c r="D660" s="41"/>
      <c r="E660" s="22" t="s">
        <v>2471</v>
      </c>
      <c r="F660" s="64">
        <v>5100</v>
      </c>
      <c r="G660" s="65" t="s">
        <v>105</v>
      </c>
    </row>
    <row r="661" spans="1:7" outlineLevel="1" x14ac:dyDescent="0.25">
      <c r="A661" t="s">
        <v>109</v>
      </c>
      <c r="C661" s="41" t="s">
        <v>1673</v>
      </c>
      <c r="D661" s="41" t="s">
        <v>439</v>
      </c>
      <c r="E661" s="22" t="s">
        <v>1674</v>
      </c>
      <c r="F661" s="64">
        <v>5100</v>
      </c>
      <c r="G661" s="65" t="s">
        <v>105</v>
      </c>
    </row>
    <row r="662" spans="1:7" outlineLevel="1" x14ac:dyDescent="0.25">
      <c r="A662" t="s">
        <v>109</v>
      </c>
      <c r="C662" s="41" t="s">
        <v>2472</v>
      </c>
      <c r="D662" s="41"/>
      <c r="E662" s="22" t="s">
        <v>2473</v>
      </c>
      <c r="F662" s="64">
        <v>5100</v>
      </c>
      <c r="G662" s="65" t="s">
        <v>105</v>
      </c>
    </row>
    <row r="663" spans="1:7" outlineLevel="1" x14ac:dyDescent="0.25">
      <c r="A663" t="s">
        <v>109</v>
      </c>
      <c r="C663" s="41" t="s">
        <v>1675</v>
      </c>
      <c r="D663" s="41" t="s">
        <v>439</v>
      </c>
      <c r="E663" s="22" t="s">
        <v>1676</v>
      </c>
      <c r="F663" s="64">
        <v>5100</v>
      </c>
      <c r="G663" s="65" t="s">
        <v>105</v>
      </c>
    </row>
    <row r="664" spans="1:7" outlineLevel="1" x14ac:dyDescent="0.25">
      <c r="A664" t="s">
        <v>109</v>
      </c>
      <c r="C664" s="41" t="s">
        <v>1677</v>
      </c>
      <c r="D664" s="41" t="s">
        <v>439</v>
      </c>
      <c r="E664" s="22" t="s">
        <v>1678</v>
      </c>
      <c r="F664" s="64">
        <v>5100</v>
      </c>
      <c r="G664" s="65" t="s">
        <v>105</v>
      </c>
    </row>
    <row r="665" spans="1:7" outlineLevel="1" x14ac:dyDescent="0.25">
      <c r="A665" t="s">
        <v>109</v>
      </c>
      <c r="C665" s="41" t="s">
        <v>1679</v>
      </c>
      <c r="D665" s="41" t="s">
        <v>439</v>
      </c>
      <c r="E665" s="22" t="s">
        <v>1680</v>
      </c>
      <c r="F665" s="64">
        <v>5100</v>
      </c>
      <c r="G665" s="65" t="s">
        <v>105</v>
      </c>
    </row>
    <row r="666" spans="1:7" outlineLevel="1" x14ac:dyDescent="0.25">
      <c r="A666" t="s">
        <v>109</v>
      </c>
      <c r="C666" s="41" t="s">
        <v>2474</v>
      </c>
      <c r="D666" s="41"/>
      <c r="E666" s="22" t="s">
        <v>2475</v>
      </c>
      <c r="F666" s="64">
        <v>5100</v>
      </c>
      <c r="G666" s="65" t="s">
        <v>105</v>
      </c>
    </row>
    <row r="667" spans="1:7" outlineLevel="1" x14ac:dyDescent="0.25">
      <c r="A667" t="s">
        <v>109</v>
      </c>
      <c r="C667" s="41" t="s">
        <v>2476</v>
      </c>
      <c r="D667" s="41"/>
      <c r="E667" s="22" t="s">
        <v>2477</v>
      </c>
      <c r="F667" s="64">
        <v>5100</v>
      </c>
      <c r="G667" s="65" t="s">
        <v>105</v>
      </c>
    </row>
    <row r="668" spans="1:7" outlineLevel="1" x14ac:dyDescent="0.25">
      <c r="A668" t="s">
        <v>109</v>
      </c>
      <c r="C668" s="41" t="s">
        <v>2478</v>
      </c>
      <c r="D668" s="41"/>
      <c r="E668" s="22" t="s">
        <v>2479</v>
      </c>
      <c r="F668" s="64">
        <v>5100</v>
      </c>
      <c r="G668" s="65" t="s">
        <v>105</v>
      </c>
    </row>
    <row r="669" spans="1:7" outlineLevel="1" x14ac:dyDescent="0.25">
      <c r="A669" t="s">
        <v>109</v>
      </c>
      <c r="C669" s="41" t="s">
        <v>2480</v>
      </c>
      <c r="D669" s="41"/>
      <c r="E669" s="22" t="s">
        <v>2481</v>
      </c>
      <c r="F669" s="64">
        <v>5100</v>
      </c>
      <c r="G669" s="65" t="s">
        <v>105</v>
      </c>
    </row>
    <row r="670" spans="1:7" outlineLevel="1" x14ac:dyDescent="0.25">
      <c r="A670" t="s">
        <v>109</v>
      </c>
      <c r="C670" s="41" t="s">
        <v>1681</v>
      </c>
      <c r="D670" s="41" t="s">
        <v>439</v>
      </c>
      <c r="E670" s="22" t="s">
        <v>1682</v>
      </c>
      <c r="F670" s="64">
        <v>5100</v>
      </c>
      <c r="G670" s="65" t="s">
        <v>105</v>
      </c>
    </row>
    <row r="671" spans="1:7" outlineLevel="1" x14ac:dyDescent="0.25">
      <c r="A671" t="s">
        <v>109</v>
      </c>
      <c r="C671" s="41" t="s">
        <v>2482</v>
      </c>
      <c r="D671" s="41"/>
      <c r="E671" s="22" t="s">
        <v>2483</v>
      </c>
      <c r="F671" s="64">
        <v>5100</v>
      </c>
      <c r="G671" s="65" t="s">
        <v>105</v>
      </c>
    </row>
    <row r="672" spans="1:7" outlineLevel="1" x14ac:dyDescent="0.25">
      <c r="A672" t="s">
        <v>109</v>
      </c>
      <c r="C672" s="41" t="s">
        <v>1683</v>
      </c>
      <c r="D672" s="41" t="s">
        <v>439</v>
      </c>
      <c r="E672" s="22" t="s">
        <v>1684</v>
      </c>
      <c r="F672" s="64">
        <v>5100</v>
      </c>
      <c r="G672" s="65" t="s">
        <v>131</v>
      </c>
    </row>
    <row r="673" spans="1:7" outlineLevel="1" x14ac:dyDescent="0.25">
      <c r="A673" t="s">
        <v>109</v>
      </c>
      <c r="C673" s="41" t="s">
        <v>1685</v>
      </c>
      <c r="D673" s="41" t="s">
        <v>439</v>
      </c>
      <c r="E673" s="22" t="s">
        <v>1686</v>
      </c>
      <c r="F673" s="64">
        <v>5100</v>
      </c>
      <c r="G673" s="65" t="s">
        <v>131</v>
      </c>
    </row>
    <row r="674" spans="1:7" outlineLevel="1" x14ac:dyDescent="0.25">
      <c r="A674" t="s">
        <v>109</v>
      </c>
      <c r="C674" s="41" t="s">
        <v>1687</v>
      </c>
      <c r="D674" s="41" t="s">
        <v>439</v>
      </c>
      <c r="E674" s="22" t="s">
        <v>1688</v>
      </c>
      <c r="F674" s="64">
        <v>5100</v>
      </c>
      <c r="G674" s="65" t="s">
        <v>105</v>
      </c>
    </row>
    <row r="675" spans="1:7" outlineLevel="1" x14ac:dyDescent="0.25">
      <c r="A675" t="s">
        <v>109</v>
      </c>
      <c r="C675" s="41" t="s">
        <v>1689</v>
      </c>
      <c r="D675" s="41" t="s">
        <v>439</v>
      </c>
      <c r="E675" s="22" t="s">
        <v>1690</v>
      </c>
      <c r="F675" s="64">
        <v>5100</v>
      </c>
      <c r="G675" s="65" t="s">
        <v>131</v>
      </c>
    </row>
    <row r="676" spans="1:7" outlineLevel="1" x14ac:dyDescent="0.25">
      <c r="A676" t="s">
        <v>109</v>
      </c>
      <c r="C676" s="41" t="s">
        <v>1691</v>
      </c>
      <c r="D676" s="41" t="s">
        <v>439</v>
      </c>
      <c r="E676" s="22" t="s">
        <v>1692</v>
      </c>
      <c r="F676" s="64">
        <v>5100</v>
      </c>
      <c r="G676" s="65" t="s">
        <v>131</v>
      </c>
    </row>
    <row r="677" spans="1:7" outlineLevel="1" x14ac:dyDescent="0.25">
      <c r="A677" t="s">
        <v>109</v>
      </c>
      <c r="C677" s="41" t="s">
        <v>1693</v>
      </c>
      <c r="D677" s="41" t="s">
        <v>439</v>
      </c>
      <c r="E677" s="22" t="s">
        <v>1694</v>
      </c>
      <c r="F677" s="64">
        <v>5100</v>
      </c>
      <c r="G677" s="65" t="s">
        <v>131</v>
      </c>
    </row>
    <row r="678" spans="1:7" outlineLevel="1" x14ac:dyDescent="0.25">
      <c r="A678" t="s">
        <v>109</v>
      </c>
      <c r="C678" s="41" t="s">
        <v>1695</v>
      </c>
      <c r="D678" s="41" t="s">
        <v>439</v>
      </c>
      <c r="E678" s="22" t="s">
        <v>1696</v>
      </c>
      <c r="F678" s="64">
        <v>5100</v>
      </c>
      <c r="G678" s="65" t="s">
        <v>131</v>
      </c>
    </row>
    <row r="679" spans="1:7" outlineLevel="1" x14ac:dyDescent="0.25">
      <c r="A679" t="s">
        <v>109</v>
      </c>
      <c r="C679" s="41" t="s">
        <v>2484</v>
      </c>
      <c r="D679" s="41"/>
      <c r="E679" s="22" t="s">
        <v>2485</v>
      </c>
      <c r="F679" s="64">
        <v>5100</v>
      </c>
      <c r="G679" s="65" t="s">
        <v>105</v>
      </c>
    </row>
    <row r="680" spans="1:7" outlineLevel="1" x14ac:dyDescent="0.25">
      <c r="A680" t="s">
        <v>109</v>
      </c>
      <c r="C680" s="41" t="s">
        <v>1697</v>
      </c>
      <c r="D680" s="41" t="s">
        <v>439</v>
      </c>
      <c r="E680" s="22" t="s">
        <v>1698</v>
      </c>
      <c r="F680" s="64">
        <v>5100</v>
      </c>
      <c r="G680" s="65" t="s">
        <v>105</v>
      </c>
    </row>
    <row r="681" spans="1:7" outlineLevel="1" x14ac:dyDescent="0.25">
      <c r="A681" t="s">
        <v>109</v>
      </c>
      <c r="C681" s="41" t="s">
        <v>1699</v>
      </c>
      <c r="D681" s="41" t="s">
        <v>439</v>
      </c>
      <c r="E681" s="22" t="s">
        <v>1700</v>
      </c>
      <c r="F681" s="64">
        <v>5100</v>
      </c>
      <c r="G681" s="65" t="s">
        <v>105</v>
      </c>
    </row>
    <row r="682" spans="1:7" outlineLevel="1" x14ac:dyDescent="0.25">
      <c r="A682" t="s">
        <v>109</v>
      </c>
      <c r="C682" s="41" t="s">
        <v>2486</v>
      </c>
      <c r="D682" s="41"/>
      <c r="E682" s="22" t="s">
        <v>2487</v>
      </c>
      <c r="F682" s="64">
        <v>5100</v>
      </c>
      <c r="G682" s="65" t="s">
        <v>105</v>
      </c>
    </row>
    <row r="683" spans="1:7" outlineLevel="1" x14ac:dyDescent="0.25">
      <c r="A683" t="s">
        <v>109</v>
      </c>
      <c r="C683" s="41" t="s">
        <v>1703</v>
      </c>
      <c r="D683" s="41" t="s">
        <v>439</v>
      </c>
      <c r="E683" s="22" t="s">
        <v>1704</v>
      </c>
      <c r="F683" s="64">
        <v>5100</v>
      </c>
      <c r="G683" s="65" t="s">
        <v>105</v>
      </c>
    </row>
    <row r="684" spans="1:7" outlineLevel="1" x14ac:dyDescent="0.25">
      <c r="A684" t="s">
        <v>109</v>
      </c>
      <c r="C684" s="41" t="s">
        <v>1705</v>
      </c>
      <c r="D684" s="41" t="s">
        <v>439</v>
      </c>
      <c r="E684" s="22" t="s">
        <v>1706</v>
      </c>
      <c r="F684" s="64">
        <v>5100</v>
      </c>
      <c r="G684" s="65" t="s">
        <v>105</v>
      </c>
    </row>
    <row r="685" spans="1:7" outlineLevel="1" x14ac:dyDescent="0.25">
      <c r="A685" t="s">
        <v>109</v>
      </c>
      <c r="C685" s="41" t="s">
        <v>1707</v>
      </c>
      <c r="D685" s="41" t="s">
        <v>439</v>
      </c>
      <c r="E685" s="22" t="s">
        <v>1708</v>
      </c>
      <c r="F685" s="64">
        <v>5100</v>
      </c>
      <c r="G685" s="65" t="s">
        <v>131</v>
      </c>
    </row>
    <row r="686" spans="1:7" outlineLevel="1" x14ac:dyDescent="0.25">
      <c r="A686" t="s">
        <v>109</v>
      </c>
      <c r="C686" s="41" t="s">
        <v>1709</v>
      </c>
      <c r="D686" s="41" t="s">
        <v>439</v>
      </c>
      <c r="E686" s="22" t="s">
        <v>1710</v>
      </c>
      <c r="F686" s="64">
        <v>5100</v>
      </c>
      <c r="G686" s="65" t="s">
        <v>105</v>
      </c>
    </row>
    <row r="687" spans="1:7" outlineLevel="1" x14ac:dyDescent="0.25">
      <c r="A687" t="s">
        <v>109</v>
      </c>
      <c r="C687" s="41" t="s">
        <v>1711</v>
      </c>
      <c r="D687" s="41" t="s">
        <v>439</v>
      </c>
      <c r="E687" s="22" t="s">
        <v>1712</v>
      </c>
      <c r="F687" s="64">
        <v>5100</v>
      </c>
      <c r="G687" s="65" t="s">
        <v>131</v>
      </c>
    </row>
    <row r="688" spans="1:7" outlineLevel="1" x14ac:dyDescent="0.25">
      <c r="A688" t="s">
        <v>109</v>
      </c>
      <c r="C688" s="41" t="s">
        <v>1715</v>
      </c>
      <c r="D688" s="41" t="s">
        <v>439</v>
      </c>
      <c r="E688" s="22" t="s">
        <v>1716</v>
      </c>
      <c r="F688" s="64">
        <v>5100</v>
      </c>
      <c r="G688" s="65" t="s">
        <v>105</v>
      </c>
    </row>
    <row r="689" spans="1:7" outlineLevel="1" x14ac:dyDescent="0.25">
      <c r="A689" t="s">
        <v>109</v>
      </c>
      <c r="C689" s="41" t="s">
        <v>1717</v>
      </c>
      <c r="D689" s="41" t="s">
        <v>439</v>
      </c>
      <c r="E689" s="22" t="s">
        <v>1718</v>
      </c>
      <c r="F689" s="64">
        <v>5100</v>
      </c>
      <c r="G689" s="65" t="s">
        <v>131</v>
      </c>
    </row>
    <row r="690" spans="1:7" outlineLevel="1" x14ac:dyDescent="0.25">
      <c r="A690" t="s">
        <v>109</v>
      </c>
      <c r="C690" s="41" t="s">
        <v>1719</v>
      </c>
      <c r="D690" s="41" t="s">
        <v>439</v>
      </c>
      <c r="E690" s="22" t="s">
        <v>1720</v>
      </c>
      <c r="F690" s="64">
        <v>5100</v>
      </c>
      <c r="G690" s="65" t="s">
        <v>105</v>
      </c>
    </row>
    <row r="691" spans="1:7" outlineLevel="1" x14ac:dyDescent="0.25">
      <c r="A691" t="s">
        <v>109</v>
      </c>
      <c r="C691" s="41" t="s">
        <v>1721</v>
      </c>
      <c r="D691" s="41" t="s">
        <v>439</v>
      </c>
      <c r="E691" s="22" t="s">
        <v>1722</v>
      </c>
      <c r="F691" s="64">
        <v>5100</v>
      </c>
      <c r="G691" s="65" t="s">
        <v>105</v>
      </c>
    </row>
    <row r="692" spans="1:7" outlineLevel="1" x14ac:dyDescent="0.25">
      <c r="A692" t="s">
        <v>109</v>
      </c>
      <c r="C692" s="41" t="s">
        <v>1723</v>
      </c>
      <c r="D692" s="41" t="s">
        <v>439</v>
      </c>
      <c r="E692" s="22" t="s">
        <v>1724</v>
      </c>
      <c r="F692" s="64">
        <v>5100</v>
      </c>
      <c r="G692" s="65" t="s">
        <v>131</v>
      </c>
    </row>
    <row r="693" spans="1:7" outlineLevel="1" x14ac:dyDescent="0.25">
      <c r="A693" t="s">
        <v>109</v>
      </c>
      <c r="C693" s="41" t="s">
        <v>1725</v>
      </c>
      <c r="D693" s="41" t="s">
        <v>439</v>
      </c>
      <c r="E693" s="22" t="s">
        <v>1726</v>
      </c>
      <c r="F693" s="64">
        <v>5100</v>
      </c>
      <c r="G693" s="65" t="s">
        <v>105</v>
      </c>
    </row>
    <row r="694" spans="1:7" outlineLevel="1" x14ac:dyDescent="0.25">
      <c r="A694" t="s">
        <v>109</v>
      </c>
      <c r="C694" s="41" t="s">
        <v>2488</v>
      </c>
      <c r="D694" s="41"/>
      <c r="E694" s="22" t="s">
        <v>2489</v>
      </c>
      <c r="F694" s="64">
        <v>5100</v>
      </c>
      <c r="G694" s="65" t="s">
        <v>105</v>
      </c>
    </row>
    <row r="695" spans="1:7" outlineLevel="1" x14ac:dyDescent="0.25">
      <c r="A695" t="s">
        <v>109</v>
      </c>
      <c r="C695" s="41" t="s">
        <v>1727</v>
      </c>
      <c r="D695" s="41" t="s">
        <v>439</v>
      </c>
      <c r="E695" s="22" t="s">
        <v>1728</v>
      </c>
      <c r="F695" s="64">
        <v>5100</v>
      </c>
      <c r="G695" s="65" t="s">
        <v>105</v>
      </c>
    </row>
    <row r="696" spans="1:7" outlineLevel="1" x14ac:dyDescent="0.25">
      <c r="A696" t="s">
        <v>109</v>
      </c>
      <c r="C696" s="41" t="s">
        <v>1729</v>
      </c>
      <c r="D696" s="41" t="s">
        <v>439</v>
      </c>
      <c r="E696" s="22" t="s">
        <v>1730</v>
      </c>
      <c r="F696" s="64">
        <v>5100</v>
      </c>
      <c r="G696" s="65" t="s">
        <v>105</v>
      </c>
    </row>
    <row r="697" spans="1:7" outlineLevel="1" x14ac:dyDescent="0.25">
      <c r="A697" t="s">
        <v>109</v>
      </c>
      <c r="C697" s="41" t="s">
        <v>2490</v>
      </c>
      <c r="D697" s="41"/>
      <c r="E697" s="22" t="s">
        <v>2491</v>
      </c>
      <c r="F697" s="64">
        <v>5100</v>
      </c>
      <c r="G697" s="65" t="s">
        <v>105</v>
      </c>
    </row>
    <row r="698" spans="1:7" outlineLevel="1" x14ac:dyDescent="0.25">
      <c r="A698" t="s">
        <v>109</v>
      </c>
      <c r="C698" s="41" t="s">
        <v>2492</v>
      </c>
      <c r="D698" s="41"/>
      <c r="E698" s="22" t="s">
        <v>2493</v>
      </c>
      <c r="F698" s="64">
        <v>5100</v>
      </c>
      <c r="G698" s="65" t="s">
        <v>105</v>
      </c>
    </row>
    <row r="699" spans="1:7" outlineLevel="1" x14ac:dyDescent="0.25">
      <c r="A699" t="s">
        <v>109</v>
      </c>
      <c r="C699" s="41" t="s">
        <v>2494</v>
      </c>
      <c r="D699" s="41"/>
      <c r="E699" s="22" t="s">
        <v>2495</v>
      </c>
      <c r="F699" s="64">
        <v>5100</v>
      </c>
      <c r="G699" s="65" t="s">
        <v>105</v>
      </c>
    </row>
    <row r="700" spans="1:7" outlineLevel="1" x14ac:dyDescent="0.25">
      <c r="A700" t="s">
        <v>109</v>
      </c>
      <c r="C700" s="41" t="s">
        <v>1740</v>
      </c>
      <c r="D700" s="41" t="s">
        <v>439</v>
      </c>
      <c r="E700" s="22" t="s">
        <v>1741</v>
      </c>
      <c r="F700" s="64">
        <v>5100</v>
      </c>
      <c r="G700" s="65" t="s">
        <v>105</v>
      </c>
    </row>
    <row r="701" spans="1:7" outlineLevel="1" x14ac:dyDescent="0.25">
      <c r="A701" t="s">
        <v>109</v>
      </c>
      <c r="C701" s="41" t="s">
        <v>2496</v>
      </c>
      <c r="D701" s="41"/>
      <c r="E701" s="22" t="s">
        <v>2497</v>
      </c>
      <c r="F701" s="64">
        <v>5100</v>
      </c>
      <c r="G701" s="65" t="s">
        <v>105</v>
      </c>
    </row>
    <row r="702" spans="1:7" outlineLevel="1" x14ac:dyDescent="0.25">
      <c r="A702" t="s">
        <v>109</v>
      </c>
      <c r="C702" s="41" t="s">
        <v>2498</v>
      </c>
      <c r="D702" s="41"/>
      <c r="E702" s="22" t="s">
        <v>2499</v>
      </c>
      <c r="F702" s="64">
        <v>5100</v>
      </c>
      <c r="G702" s="65" t="s">
        <v>105</v>
      </c>
    </row>
    <row r="703" spans="1:7" outlineLevel="1" x14ac:dyDescent="0.25">
      <c r="A703" t="s">
        <v>109</v>
      </c>
      <c r="C703" s="41" t="s">
        <v>1742</v>
      </c>
      <c r="D703" s="41" t="s">
        <v>439</v>
      </c>
      <c r="E703" s="22" t="s">
        <v>1743</v>
      </c>
      <c r="F703" s="64">
        <v>5100</v>
      </c>
      <c r="G703" s="65" t="s">
        <v>105</v>
      </c>
    </row>
    <row r="704" spans="1:7" outlineLevel="1" x14ac:dyDescent="0.25">
      <c r="A704" t="s">
        <v>109</v>
      </c>
      <c r="C704" s="41" t="s">
        <v>2500</v>
      </c>
      <c r="D704" s="41"/>
      <c r="E704" s="22" t="s">
        <v>2501</v>
      </c>
      <c r="F704" s="64">
        <v>5100</v>
      </c>
      <c r="G704" s="65" t="s">
        <v>105</v>
      </c>
    </row>
    <row r="705" spans="1:7" outlineLevel="1" x14ac:dyDescent="0.25">
      <c r="A705" t="s">
        <v>109</v>
      </c>
      <c r="C705" s="41" t="s">
        <v>2502</v>
      </c>
      <c r="D705" s="41"/>
      <c r="E705" s="22" t="s">
        <v>2503</v>
      </c>
      <c r="F705" s="64">
        <v>5125</v>
      </c>
      <c r="G705" s="65" t="s">
        <v>105</v>
      </c>
    </row>
    <row r="706" spans="1:7" outlineLevel="1" x14ac:dyDescent="0.25">
      <c r="A706" t="s">
        <v>109</v>
      </c>
      <c r="C706" s="41" t="s">
        <v>1744</v>
      </c>
      <c r="D706" s="41"/>
      <c r="E706" s="22" t="s">
        <v>1745</v>
      </c>
      <c r="F706" s="64">
        <v>5125</v>
      </c>
      <c r="G706" s="65" t="s">
        <v>105</v>
      </c>
    </row>
    <row r="707" spans="1:7" outlineLevel="1" x14ac:dyDescent="0.25">
      <c r="A707" t="s">
        <v>109</v>
      </c>
      <c r="C707" s="41" t="s">
        <v>2504</v>
      </c>
      <c r="D707" s="41"/>
      <c r="E707" s="22" t="s">
        <v>2505</v>
      </c>
      <c r="F707" s="64">
        <v>5125</v>
      </c>
      <c r="G707" s="65" t="s">
        <v>105</v>
      </c>
    </row>
    <row r="708" spans="1:7" outlineLevel="1" x14ac:dyDescent="0.25">
      <c r="A708" t="s">
        <v>109</v>
      </c>
      <c r="C708" s="41" t="s">
        <v>1746</v>
      </c>
      <c r="D708" s="41" t="s">
        <v>439</v>
      </c>
      <c r="E708" s="22" t="s">
        <v>1747</v>
      </c>
      <c r="F708" s="64">
        <v>5125</v>
      </c>
      <c r="G708" s="65" t="s">
        <v>105</v>
      </c>
    </row>
    <row r="709" spans="1:7" outlineLevel="1" x14ac:dyDescent="0.25">
      <c r="A709" t="s">
        <v>109</v>
      </c>
      <c r="C709" s="41" t="s">
        <v>2506</v>
      </c>
      <c r="D709" s="41"/>
      <c r="E709" s="22" t="s">
        <v>2507</v>
      </c>
      <c r="F709" s="64">
        <v>5125</v>
      </c>
      <c r="G709" s="65" t="s">
        <v>105</v>
      </c>
    </row>
    <row r="710" spans="1:7" outlineLevel="1" x14ac:dyDescent="0.25">
      <c r="A710" t="s">
        <v>109</v>
      </c>
      <c r="C710" s="41" t="s">
        <v>2508</v>
      </c>
      <c r="D710" s="41"/>
      <c r="E710" s="22" t="s">
        <v>2509</v>
      </c>
      <c r="F710" s="64">
        <v>5125</v>
      </c>
      <c r="G710" s="65" t="s">
        <v>105</v>
      </c>
    </row>
    <row r="711" spans="1:7" outlineLevel="1" x14ac:dyDescent="0.25">
      <c r="A711" t="s">
        <v>109</v>
      </c>
      <c r="C711" s="41" t="s">
        <v>1748</v>
      </c>
      <c r="D711" s="41"/>
      <c r="E711" s="22" t="s">
        <v>1749</v>
      </c>
      <c r="F711" s="64">
        <v>5125</v>
      </c>
      <c r="G711" s="65" t="s">
        <v>105</v>
      </c>
    </row>
    <row r="712" spans="1:7" outlineLevel="1" x14ac:dyDescent="0.25">
      <c r="A712" t="s">
        <v>109</v>
      </c>
      <c r="C712" s="41" t="s">
        <v>1750</v>
      </c>
      <c r="D712" s="41" t="s">
        <v>439</v>
      </c>
      <c r="E712" s="22" t="s">
        <v>1751</v>
      </c>
      <c r="F712" s="64">
        <v>5125</v>
      </c>
      <c r="G712" s="65" t="s">
        <v>105</v>
      </c>
    </row>
    <row r="713" spans="1:7" outlineLevel="1" x14ac:dyDescent="0.25">
      <c r="A713" t="s">
        <v>109</v>
      </c>
      <c r="C713" s="41" t="s">
        <v>2510</v>
      </c>
      <c r="D713" s="41"/>
      <c r="E713" s="22" t="s">
        <v>2511</v>
      </c>
      <c r="F713" s="64">
        <v>5125</v>
      </c>
      <c r="G713" s="65" t="s">
        <v>105</v>
      </c>
    </row>
    <row r="714" spans="1:7" outlineLevel="1" x14ac:dyDescent="0.25">
      <c r="A714" t="s">
        <v>109</v>
      </c>
      <c r="C714" s="41" t="s">
        <v>1752</v>
      </c>
      <c r="D714" s="41" t="s">
        <v>439</v>
      </c>
      <c r="E714" s="22" t="s">
        <v>1753</v>
      </c>
      <c r="F714" s="64">
        <v>5125</v>
      </c>
      <c r="G714" s="65" t="s">
        <v>131</v>
      </c>
    </row>
    <row r="715" spans="1:7" outlineLevel="1" x14ac:dyDescent="0.25">
      <c r="A715" t="s">
        <v>109</v>
      </c>
      <c r="C715" s="41" t="s">
        <v>2512</v>
      </c>
      <c r="D715" s="41"/>
      <c r="E715" s="22" t="s">
        <v>2513</v>
      </c>
      <c r="F715" s="64">
        <v>5125</v>
      </c>
      <c r="G715" s="65" t="s">
        <v>105</v>
      </c>
    </row>
    <row r="716" spans="1:7" outlineLevel="1" x14ac:dyDescent="0.25">
      <c r="A716" t="s">
        <v>109</v>
      </c>
      <c r="C716" s="41" t="s">
        <v>1754</v>
      </c>
      <c r="D716" s="41" t="s">
        <v>439</v>
      </c>
      <c r="E716" s="22" t="s">
        <v>3381</v>
      </c>
      <c r="F716" s="64">
        <v>5125</v>
      </c>
      <c r="G716" s="65" t="s">
        <v>105</v>
      </c>
    </row>
    <row r="717" spans="1:7" outlineLevel="1" x14ac:dyDescent="0.25">
      <c r="A717" t="s">
        <v>109</v>
      </c>
      <c r="C717" s="41" t="s">
        <v>1755</v>
      </c>
      <c r="D717" s="41" t="s">
        <v>439</v>
      </c>
      <c r="E717" s="22" t="s">
        <v>1756</v>
      </c>
      <c r="F717" s="64">
        <v>5125</v>
      </c>
      <c r="G717" s="65" t="s">
        <v>105</v>
      </c>
    </row>
    <row r="718" spans="1:7" outlineLevel="1" x14ac:dyDescent="0.25">
      <c r="A718" t="s">
        <v>109</v>
      </c>
      <c r="C718" s="41" t="s">
        <v>2514</v>
      </c>
      <c r="D718" s="41"/>
      <c r="E718" s="22" t="s">
        <v>2515</v>
      </c>
      <c r="F718" s="64">
        <v>5125</v>
      </c>
      <c r="G718" s="65" t="s">
        <v>105</v>
      </c>
    </row>
    <row r="719" spans="1:7" outlineLevel="1" x14ac:dyDescent="0.25">
      <c r="A719" t="s">
        <v>109</v>
      </c>
      <c r="C719" s="41" t="s">
        <v>1770</v>
      </c>
      <c r="D719" s="41" t="s">
        <v>439</v>
      </c>
      <c r="E719" s="22" t="s">
        <v>1771</v>
      </c>
      <c r="F719" s="64">
        <v>5125</v>
      </c>
      <c r="G719" s="65" t="s">
        <v>105</v>
      </c>
    </row>
    <row r="720" spans="1:7" outlineLevel="1" x14ac:dyDescent="0.25">
      <c r="A720" t="s">
        <v>109</v>
      </c>
      <c r="C720" s="41" t="s">
        <v>1772</v>
      </c>
      <c r="D720" s="41" t="s">
        <v>439</v>
      </c>
      <c r="E720" s="22" t="s">
        <v>1773</v>
      </c>
      <c r="F720" s="64">
        <v>5125</v>
      </c>
      <c r="G720" s="65" t="s">
        <v>105</v>
      </c>
    </row>
    <row r="721" spans="1:7" outlineLevel="1" x14ac:dyDescent="0.25">
      <c r="A721" t="s">
        <v>109</v>
      </c>
      <c r="C721" s="41" t="s">
        <v>2516</v>
      </c>
      <c r="D721" s="41"/>
      <c r="E721" s="22" t="s">
        <v>2517</v>
      </c>
      <c r="F721" s="64">
        <v>5125</v>
      </c>
      <c r="G721" s="65" t="s">
        <v>105</v>
      </c>
    </row>
    <row r="722" spans="1:7" outlineLevel="1" x14ac:dyDescent="0.25">
      <c r="A722" t="s">
        <v>109</v>
      </c>
      <c r="C722" s="41" t="s">
        <v>2518</v>
      </c>
      <c r="D722" s="41" t="s">
        <v>439</v>
      </c>
      <c r="E722" s="22" t="s">
        <v>2519</v>
      </c>
      <c r="F722" s="64">
        <v>5125</v>
      </c>
      <c r="G722" s="65" t="s">
        <v>105</v>
      </c>
    </row>
    <row r="723" spans="1:7" outlineLevel="1" x14ac:dyDescent="0.25">
      <c r="A723" t="s">
        <v>109</v>
      </c>
      <c r="C723" s="41" t="s">
        <v>1774</v>
      </c>
      <c r="D723" s="41" t="s">
        <v>439</v>
      </c>
      <c r="E723" s="22" t="s">
        <v>1775</v>
      </c>
      <c r="F723" s="64">
        <v>5125</v>
      </c>
      <c r="G723" s="65" t="s">
        <v>105</v>
      </c>
    </row>
    <row r="724" spans="1:7" outlineLevel="1" x14ac:dyDescent="0.25">
      <c r="A724" t="s">
        <v>109</v>
      </c>
      <c r="C724" s="41" t="s">
        <v>1776</v>
      </c>
      <c r="D724" s="41" t="s">
        <v>439</v>
      </c>
      <c r="E724" s="22" t="s">
        <v>1777</v>
      </c>
      <c r="F724" s="64">
        <v>5125</v>
      </c>
      <c r="G724" s="65" t="s">
        <v>105</v>
      </c>
    </row>
    <row r="725" spans="1:7" outlineLevel="1" x14ac:dyDescent="0.25">
      <c r="A725" t="s">
        <v>109</v>
      </c>
      <c r="C725" s="41" t="s">
        <v>1778</v>
      </c>
      <c r="D725" s="41" t="s">
        <v>439</v>
      </c>
      <c r="E725" s="22" t="s">
        <v>1779</v>
      </c>
      <c r="F725" s="64">
        <v>5150</v>
      </c>
      <c r="G725" s="65" t="s">
        <v>131</v>
      </c>
    </row>
    <row r="726" spans="1:7" outlineLevel="1" x14ac:dyDescent="0.25">
      <c r="A726" t="s">
        <v>109</v>
      </c>
      <c r="C726" s="41" t="s">
        <v>2520</v>
      </c>
      <c r="D726" s="41" t="s">
        <v>439</v>
      </c>
      <c r="E726" s="22" t="s">
        <v>2521</v>
      </c>
      <c r="F726" s="64">
        <v>5150</v>
      </c>
      <c r="G726" s="65" t="s">
        <v>105</v>
      </c>
    </row>
    <row r="727" spans="1:7" outlineLevel="1" x14ac:dyDescent="0.25">
      <c r="A727" t="s">
        <v>109</v>
      </c>
      <c r="C727" s="41" t="s">
        <v>2522</v>
      </c>
      <c r="D727" s="41" t="s">
        <v>439</v>
      </c>
      <c r="E727" s="22" t="s">
        <v>2523</v>
      </c>
      <c r="F727" s="64">
        <v>5150</v>
      </c>
      <c r="G727" s="65" t="s">
        <v>105</v>
      </c>
    </row>
    <row r="728" spans="1:7" outlineLevel="1" x14ac:dyDescent="0.25">
      <c r="A728" t="s">
        <v>109</v>
      </c>
      <c r="C728" s="41" t="s">
        <v>2524</v>
      </c>
      <c r="D728" s="41" t="s">
        <v>439</v>
      </c>
      <c r="E728" s="22" t="s">
        <v>2525</v>
      </c>
      <c r="F728" s="64">
        <v>5150</v>
      </c>
      <c r="G728" s="65" t="s">
        <v>105</v>
      </c>
    </row>
    <row r="729" spans="1:7" outlineLevel="1" x14ac:dyDescent="0.25">
      <c r="A729" t="s">
        <v>109</v>
      </c>
      <c r="C729" s="41" t="s">
        <v>1788</v>
      </c>
      <c r="D729" s="41" t="s">
        <v>439</v>
      </c>
      <c r="E729" s="22" t="s">
        <v>1789</v>
      </c>
      <c r="F729" s="64">
        <v>5152</v>
      </c>
      <c r="G729" s="65" t="s">
        <v>105</v>
      </c>
    </row>
    <row r="730" spans="1:7" outlineLevel="1" x14ac:dyDescent="0.25">
      <c r="A730" t="s">
        <v>109</v>
      </c>
      <c r="C730" s="41" t="s">
        <v>1796</v>
      </c>
      <c r="D730" s="41" t="s">
        <v>439</v>
      </c>
      <c r="E730" s="22" t="s">
        <v>1797</v>
      </c>
      <c r="F730" s="64">
        <v>5152</v>
      </c>
      <c r="G730" s="65" t="s">
        <v>105</v>
      </c>
    </row>
    <row r="731" spans="1:7" outlineLevel="1" x14ac:dyDescent="0.25">
      <c r="A731" t="s">
        <v>109</v>
      </c>
      <c r="C731" s="41" t="s">
        <v>1800</v>
      </c>
      <c r="D731" s="41" t="s">
        <v>439</v>
      </c>
      <c r="E731" s="22" t="s">
        <v>1801</v>
      </c>
      <c r="F731" s="64">
        <v>5152</v>
      </c>
      <c r="G731" s="65" t="s">
        <v>105</v>
      </c>
    </row>
    <row r="732" spans="1:7" outlineLevel="1" x14ac:dyDescent="0.25">
      <c r="A732" t="s">
        <v>109</v>
      </c>
      <c r="C732" s="41" t="s">
        <v>2526</v>
      </c>
      <c r="D732" s="41"/>
      <c r="E732" s="22" t="s">
        <v>2527</v>
      </c>
      <c r="F732" s="64">
        <v>5152</v>
      </c>
      <c r="G732" s="65" t="s">
        <v>105</v>
      </c>
    </row>
    <row r="733" spans="1:7" outlineLevel="1" x14ac:dyDescent="0.25">
      <c r="A733" t="s">
        <v>109</v>
      </c>
      <c r="C733" s="41" t="s">
        <v>1802</v>
      </c>
      <c r="D733" s="41" t="s">
        <v>439</v>
      </c>
      <c r="E733" s="22" t="s">
        <v>1803</v>
      </c>
      <c r="F733" s="64">
        <v>5152</v>
      </c>
      <c r="G733" s="65" t="s">
        <v>105</v>
      </c>
    </row>
    <row r="734" spans="1:7" outlineLevel="1" x14ac:dyDescent="0.25">
      <c r="A734" t="s">
        <v>109</v>
      </c>
      <c r="C734" s="41" t="s">
        <v>1804</v>
      </c>
      <c r="D734" s="41" t="s">
        <v>439</v>
      </c>
      <c r="E734" s="22" t="s">
        <v>1805</v>
      </c>
      <c r="F734" s="64">
        <v>5152</v>
      </c>
      <c r="G734" s="65" t="s">
        <v>105</v>
      </c>
    </row>
    <row r="735" spans="1:7" outlineLevel="1" x14ac:dyDescent="0.25">
      <c r="A735" t="s">
        <v>109</v>
      </c>
      <c r="C735" s="41" t="s">
        <v>1806</v>
      </c>
      <c r="D735" s="41" t="s">
        <v>439</v>
      </c>
      <c r="E735" s="22" t="s">
        <v>1807</v>
      </c>
      <c r="F735" s="64">
        <v>5152</v>
      </c>
      <c r="G735" s="65" t="s">
        <v>105</v>
      </c>
    </row>
    <row r="736" spans="1:7" outlineLevel="1" x14ac:dyDescent="0.25">
      <c r="A736" t="s">
        <v>109</v>
      </c>
      <c r="C736" s="41" t="s">
        <v>2528</v>
      </c>
      <c r="D736" s="41"/>
      <c r="E736" s="22" t="s">
        <v>2529</v>
      </c>
      <c r="F736" s="64">
        <v>5155</v>
      </c>
      <c r="G736" s="65" t="s">
        <v>105</v>
      </c>
    </row>
    <row r="737" spans="1:7" outlineLevel="1" x14ac:dyDescent="0.25">
      <c r="A737" t="s">
        <v>109</v>
      </c>
      <c r="C737" s="41" t="s">
        <v>2530</v>
      </c>
      <c r="D737" s="41"/>
      <c r="E737" s="22" t="s">
        <v>2531</v>
      </c>
      <c r="F737" s="64">
        <v>5155</v>
      </c>
      <c r="G737" s="65" t="s">
        <v>105</v>
      </c>
    </row>
    <row r="738" spans="1:7" outlineLevel="1" x14ac:dyDescent="0.25">
      <c r="A738" t="s">
        <v>109</v>
      </c>
      <c r="C738" s="41" t="s">
        <v>1812</v>
      </c>
      <c r="D738" s="41" t="s">
        <v>439</v>
      </c>
      <c r="E738" s="22" t="s">
        <v>1813</v>
      </c>
      <c r="F738" s="64">
        <v>5155</v>
      </c>
      <c r="G738" s="65" t="s">
        <v>105</v>
      </c>
    </row>
    <row r="739" spans="1:7" outlineLevel="1" x14ac:dyDescent="0.25">
      <c r="A739" t="s">
        <v>109</v>
      </c>
      <c r="C739" s="41" t="s">
        <v>1814</v>
      </c>
      <c r="D739" s="41" t="s">
        <v>439</v>
      </c>
      <c r="E739" s="22" t="s">
        <v>3382</v>
      </c>
      <c r="F739" s="64">
        <v>5155</v>
      </c>
      <c r="G739" s="65" t="s">
        <v>131</v>
      </c>
    </row>
    <row r="740" spans="1:7" outlineLevel="1" x14ac:dyDescent="0.25">
      <c r="A740" t="s">
        <v>109</v>
      </c>
      <c r="C740" s="41" t="s">
        <v>1815</v>
      </c>
      <c r="D740" s="41" t="s">
        <v>439</v>
      </c>
      <c r="E740" s="22" t="s">
        <v>1816</v>
      </c>
      <c r="F740" s="64">
        <v>5155</v>
      </c>
      <c r="G740" s="65" t="s">
        <v>105</v>
      </c>
    </row>
    <row r="741" spans="1:7" outlineLevel="1" x14ac:dyDescent="0.25">
      <c r="A741" t="s">
        <v>109</v>
      </c>
      <c r="C741" s="41" t="s">
        <v>2532</v>
      </c>
      <c r="D741" s="41"/>
      <c r="E741" s="22" t="s">
        <v>2533</v>
      </c>
      <c r="F741" s="64">
        <v>5155</v>
      </c>
      <c r="G741" s="65" t="s">
        <v>105</v>
      </c>
    </row>
    <row r="742" spans="1:7" outlineLevel="1" x14ac:dyDescent="0.25">
      <c r="A742" t="s">
        <v>109</v>
      </c>
      <c r="C742" s="41" t="s">
        <v>1817</v>
      </c>
      <c r="D742" s="41" t="s">
        <v>439</v>
      </c>
      <c r="E742" s="22" t="s">
        <v>1818</v>
      </c>
      <c r="F742" s="64">
        <v>5155</v>
      </c>
      <c r="G742" s="65" t="s">
        <v>105</v>
      </c>
    </row>
    <row r="743" spans="1:7" outlineLevel="1" x14ac:dyDescent="0.25">
      <c r="A743" t="s">
        <v>109</v>
      </c>
      <c r="C743" s="41" t="s">
        <v>2534</v>
      </c>
      <c r="D743" s="41"/>
      <c r="E743" s="22" t="s">
        <v>2535</v>
      </c>
      <c r="F743" s="64">
        <v>5155</v>
      </c>
      <c r="G743" s="65" t="s">
        <v>105</v>
      </c>
    </row>
    <row r="744" spans="1:7" outlineLevel="1" x14ac:dyDescent="0.25">
      <c r="A744" t="s">
        <v>109</v>
      </c>
      <c r="C744" s="41" t="s">
        <v>1842</v>
      </c>
      <c r="D744" s="41" t="s">
        <v>439</v>
      </c>
      <c r="E744" s="22" t="s">
        <v>1843</v>
      </c>
      <c r="F744" s="64">
        <v>5155</v>
      </c>
      <c r="G744" s="65" t="s">
        <v>105</v>
      </c>
    </row>
    <row r="745" spans="1:7" outlineLevel="1" x14ac:dyDescent="0.25">
      <c r="A745" t="s">
        <v>109</v>
      </c>
      <c r="C745" s="41" t="s">
        <v>2536</v>
      </c>
      <c r="D745" s="41"/>
      <c r="E745" s="22" t="s">
        <v>2537</v>
      </c>
      <c r="F745" s="64">
        <v>5155</v>
      </c>
      <c r="G745" s="65" t="s">
        <v>105</v>
      </c>
    </row>
    <row r="746" spans="1:7" outlineLevel="1" x14ac:dyDescent="0.25">
      <c r="A746" t="s">
        <v>109</v>
      </c>
      <c r="C746" s="41" t="s">
        <v>2538</v>
      </c>
      <c r="D746" s="41"/>
      <c r="E746" s="22" t="s">
        <v>2539</v>
      </c>
      <c r="F746" s="64">
        <v>5155</v>
      </c>
      <c r="G746" s="65" t="s">
        <v>105</v>
      </c>
    </row>
    <row r="747" spans="1:7" outlineLevel="1" x14ac:dyDescent="0.25">
      <c r="A747" t="s">
        <v>109</v>
      </c>
      <c r="C747" s="41" t="s">
        <v>2540</v>
      </c>
      <c r="D747" s="41"/>
      <c r="E747" s="22" t="s">
        <v>2541</v>
      </c>
      <c r="F747" s="64">
        <v>5155</v>
      </c>
      <c r="G747" s="65" t="s">
        <v>105</v>
      </c>
    </row>
    <row r="748" spans="1:7" outlineLevel="1" x14ac:dyDescent="0.25">
      <c r="A748" t="s">
        <v>109</v>
      </c>
      <c r="C748" s="41" t="s">
        <v>2542</v>
      </c>
      <c r="D748" s="41"/>
      <c r="E748" s="22" t="s">
        <v>2543</v>
      </c>
      <c r="F748" s="64">
        <v>5155</v>
      </c>
      <c r="G748" s="65" t="s">
        <v>105</v>
      </c>
    </row>
    <row r="749" spans="1:7" outlineLevel="1" x14ac:dyDescent="0.25">
      <c r="A749" t="s">
        <v>109</v>
      </c>
      <c r="C749" s="41" t="s">
        <v>2544</v>
      </c>
      <c r="D749" s="41" t="s">
        <v>439</v>
      </c>
      <c r="E749" s="22" t="s">
        <v>2545</v>
      </c>
      <c r="F749" s="64">
        <v>5155</v>
      </c>
      <c r="G749" s="65" t="s">
        <v>105</v>
      </c>
    </row>
    <row r="750" spans="1:7" outlineLevel="1" x14ac:dyDescent="0.25">
      <c r="A750" t="s">
        <v>109</v>
      </c>
      <c r="C750" s="41" t="s">
        <v>1844</v>
      </c>
      <c r="D750" s="41" t="s">
        <v>439</v>
      </c>
      <c r="E750" s="22" t="s">
        <v>3383</v>
      </c>
      <c r="F750" s="64">
        <v>5155</v>
      </c>
      <c r="G750" s="65" t="s">
        <v>105</v>
      </c>
    </row>
    <row r="751" spans="1:7" outlineLevel="1" x14ac:dyDescent="0.25">
      <c r="A751" t="s">
        <v>109</v>
      </c>
      <c r="C751" s="41" t="s">
        <v>656</v>
      </c>
      <c r="D751" s="41" t="s">
        <v>439</v>
      </c>
      <c r="E751" s="22" t="s">
        <v>657</v>
      </c>
      <c r="F751" s="64">
        <v>2700</v>
      </c>
      <c r="G751" s="65" t="s">
        <v>131</v>
      </c>
    </row>
    <row r="752" spans="1:7" outlineLevel="1" x14ac:dyDescent="0.25">
      <c r="A752" t="s">
        <v>109</v>
      </c>
      <c r="C752" s="41" t="s">
        <v>658</v>
      </c>
      <c r="D752" s="41" t="s">
        <v>439</v>
      </c>
      <c r="E752" s="22" t="s">
        <v>659</v>
      </c>
      <c r="F752" s="64">
        <v>2701</v>
      </c>
      <c r="G752" s="65" t="s">
        <v>131</v>
      </c>
    </row>
    <row r="753" spans="1:7" outlineLevel="1" x14ac:dyDescent="0.25">
      <c r="A753" t="s">
        <v>109</v>
      </c>
      <c r="C753" s="41" t="s">
        <v>660</v>
      </c>
      <c r="D753" s="41" t="s">
        <v>439</v>
      </c>
      <c r="E753" s="22" t="s">
        <v>661</v>
      </c>
      <c r="F753" s="64">
        <v>2701</v>
      </c>
      <c r="G753" s="65" t="s">
        <v>105</v>
      </c>
    </row>
    <row r="754" spans="1:7" outlineLevel="1" x14ac:dyDescent="0.25">
      <c r="A754" t="s">
        <v>109</v>
      </c>
      <c r="C754" s="41" t="s">
        <v>662</v>
      </c>
      <c r="D754" s="41" t="s">
        <v>439</v>
      </c>
      <c r="E754" s="22" t="s">
        <v>663</v>
      </c>
      <c r="F754" s="64">
        <v>2701</v>
      </c>
      <c r="G754" s="65" t="s">
        <v>131</v>
      </c>
    </row>
    <row r="755" spans="1:7" outlineLevel="1" x14ac:dyDescent="0.25">
      <c r="A755" t="s">
        <v>109</v>
      </c>
      <c r="C755" s="41" t="s">
        <v>666</v>
      </c>
      <c r="D755" s="41" t="s">
        <v>439</v>
      </c>
      <c r="E755" s="22" t="s">
        <v>667</v>
      </c>
      <c r="F755" s="64">
        <v>2701</v>
      </c>
      <c r="G755" s="65" t="s">
        <v>105</v>
      </c>
    </row>
    <row r="756" spans="1:7" outlineLevel="1" x14ac:dyDescent="0.25">
      <c r="A756" t="s">
        <v>109</v>
      </c>
      <c r="C756" s="41" t="s">
        <v>668</v>
      </c>
      <c r="D756" s="41" t="s">
        <v>439</v>
      </c>
      <c r="E756" s="22" t="s">
        <v>669</v>
      </c>
      <c r="F756" s="64">
        <v>2701</v>
      </c>
      <c r="G756" s="65" t="s">
        <v>131</v>
      </c>
    </row>
    <row r="757" spans="1:7" outlineLevel="1" x14ac:dyDescent="0.25">
      <c r="A757" t="s">
        <v>109</v>
      </c>
      <c r="C757" s="41" t="s">
        <v>686</v>
      </c>
      <c r="D757" s="41" t="s">
        <v>439</v>
      </c>
      <c r="E757" s="22" t="s">
        <v>687</v>
      </c>
      <c r="F757" s="64">
        <v>2745</v>
      </c>
      <c r="G757" s="65" t="s">
        <v>131</v>
      </c>
    </row>
    <row r="758" spans="1:7" outlineLevel="1" x14ac:dyDescent="0.25">
      <c r="A758" t="s">
        <v>109</v>
      </c>
      <c r="C758" s="41" t="s">
        <v>1312</v>
      </c>
      <c r="D758" s="41" t="s">
        <v>439</v>
      </c>
      <c r="E758" s="22" t="s">
        <v>1313</v>
      </c>
      <c r="F758" s="64">
        <v>2701</v>
      </c>
      <c r="G758" s="65" t="s">
        <v>131</v>
      </c>
    </row>
    <row r="759" spans="1:7" outlineLevel="1" x14ac:dyDescent="0.25">
      <c r="A759" t="s">
        <v>109</v>
      </c>
      <c r="C759" s="41" t="s">
        <v>2546</v>
      </c>
      <c r="D759" s="41"/>
      <c r="E759" s="22" t="s">
        <v>2547</v>
      </c>
      <c r="F759" s="64">
        <v>2701</v>
      </c>
      <c r="G759" s="65" t="s">
        <v>105</v>
      </c>
    </row>
    <row r="760" spans="1:7" outlineLevel="1" x14ac:dyDescent="0.25">
      <c r="A760" t="s">
        <v>109</v>
      </c>
      <c r="C760" s="41" t="s">
        <v>1314</v>
      </c>
      <c r="D760" s="41" t="s">
        <v>439</v>
      </c>
      <c r="E760" s="22" t="s">
        <v>1315</v>
      </c>
      <c r="F760" s="64">
        <v>2701</v>
      </c>
      <c r="G760" s="65" t="s">
        <v>131</v>
      </c>
    </row>
    <row r="761" spans="1:7" outlineLevel="1" x14ac:dyDescent="0.25">
      <c r="A761" t="s">
        <v>109</v>
      </c>
      <c r="C761" s="41" t="s">
        <v>1316</v>
      </c>
      <c r="D761" s="41" t="s">
        <v>439</v>
      </c>
      <c r="E761" s="22" t="s">
        <v>1317</v>
      </c>
      <c r="F761" s="64">
        <v>2701</v>
      </c>
      <c r="G761" s="65" t="s">
        <v>131</v>
      </c>
    </row>
    <row r="762" spans="1:7" outlineLevel="1" x14ac:dyDescent="0.25">
      <c r="A762" t="s">
        <v>109</v>
      </c>
      <c r="C762" s="41" t="s">
        <v>1318</v>
      </c>
      <c r="D762" s="41" t="s">
        <v>439</v>
      </c>
      <c r="E762" s="22" t="s">
        <v>1319</v>
      </c>
      <c r="F762" s="64">
        <v>2701</v>
      </c>
      <c r="G762" s="65" t="s">
        <v>105</v>
      </c>
    </row>
    <row r="763" spans="1:7" outlineLevel="1" x14ac:dyDescent="0.25">
      <c r="A763" t="s">
        <v>109</v>
      </c>
      <c r="C763" s="41" t="s">
        <v>2548</v>
      </c>
      <c r="D763" s="41"/>
      <c r="E763" s="22" t="s">
        <v>2549</v>
      </c>
      <c r="F763" s="64">
        <v>2701</v>
      </c>
      <c r="G763" s="65" t="s">
        <v>105</v>
      </c>
    </row>
    <row r="764" spans="1:7" outlineLevel="1" x14ac:dyDescent="0.25">
      <c r="A764" t="s">
        <v>109</v>
      </c>
      <c r="C764" s="41" t="s">
        <v>1320</v>
      </c>
      <c r="D764" s="41" t="s">
        <v>439</v>
      </c>
      <c r="E764" s="22" t="s">
        <v>1321</v>
      </c>
      <c r="F764" s="64">
        <v>2701</v>
      </c>
      <c r="G764" s="65" t="s">
        <v>105</v>
      </c>
    </row>
    <row r="765" spans="1:7" outlineLevel="1" x14ac:dyDescent="0.25">
      <c r="A765" t="s">
        <v>109</v>
      </c>
      <c r="C765" s="41" t="s">
        <v>1322</v>
      </c>
      <c r="D765" s="41" t="s">
        <v>439</v>
      </c>
      <c r="E765" s="22" t="s">
        <v>1323</v>
      </c>
      <c r="F765" s="64">
        <v>2701</v>
      </c>
      <c r="G765" s="65" t="s">
        <v>105</v>
      </c>
    </row>
    <row r="766" spans="1:7" outlineLevel="1" x14ac:dyDescent="0.25">
      <c r="A766" t="s">
        <v>109</v>
      </c>
      <c r="C766" s="41" t="s">
        <v>2550</v>
      </c>
      <c r="D766" s="41"/>
      <c r="E766" s="22" t="s">
        <v>2551</v>
      </c>
      <c r="F766" s="64">
        <v>2701</v>
      </c>
      <c r="G766" s="65" t="s">
        <v>105</v>
      </c>
    </row>
    <row r="767" spans="1:7" outlineLevel="1" x14ac:dyDescent="0.25">
      <c r="A767" t="s">
        <v>109</v>
      </c>
      <c r="C767" s="41" t="s">
        <v>2552</v>
      </c>
      <c r="D767" s="41"/>
      <c r="E767" s="22" t="s">
        <v>2553</v>
      </c>
      <c r="F767" s="64">
        <v>2701</v>
      </c>
      <c r="G767" s="65" t="s">
        <v>105</v>
      </c>
    </row>
    <row r="768" spans="1:7" outlineLevel="1" x14ac:dyDescent="0.25">
      <c r="A768" t="s">
        <v>109</v>
      </c>
      <c r="C768" s="41" t="s">
        <v>1324</v>
      </c>
      <c r="D768" s="41" t="s">
        <v>439</v>
      </c>
      <c r="E768" s="22" t="s">
        <v>1325</v>
      </c>
      <c r="F768" s="64">
        <v>2701</v>
      </c>
      <c r="G768" s="65" t="s">
        <v>131</v>
      </c>
    </row>
    <row r="769" spans="1:7" outlineLevel="1" x14ac:dyDescent="0.25">
      <c r="A769" t="s">
        <v>109</v>
      </c>
      <c r="C769" s="41" t="s">
        <v>2554</v>
      </c>
      <c r="D769" s="41"/>
      <c r="E769" s="22" t="s">
        <v>2555</v>
      </c>
      <c r="F769" s="64">
        <v>2701</v>
      </c>
      <c r="G769" s="65" t="s">
        <v>105</v>
      </c>
    </row>
    <row r="770" spans="1:7" outlineLevel="1" x14ac:dyDescent="0.25">
      <c r="A770" t="s">
        <v>109</v>
      </c>
      <c r="C770" s="41" t="s">
        <v>2556</v>
      </c>
      <c r="D770" s="41"/>
      <c r="E770" s="22" t="s">
        <v>2557</v>
      </c>
      <c r="F770" s="64">
        <v>2701</v>
      </c>
      <c r="G770" s="65" t="s">
        <v>105</v>
      </c>
    </row>
    <row r="771" spans="1:7" outlineLevel="1" x14ac:dyDescent="0.25">
      <c r="A771" t="s">
        <v>109</v>
      </c>
      <c r="C771" s="41" t="s">
        <v>1326</v>
      </c>
      <c r="D771" s="41" t="s">
        <v>439</v>
      </c>
      <c r="E771" s="22" t="s">
        <v>1327</v>
      </c>
      <c r="F771" s="64">
        <v>2701</v>
      </c>
      <c r="G771" s="65" t="s">
        <v>131</v>
      </c>
    </row>
    <row r="772" spans="1:7" outlineLevel="1" x14ac:dyDescent="0.25">
      <c r="A772" t="s">
        <v>109</v>
      </c>
      <c r="C772" s="41" t="s">
        <v>2558</v>
      </c>
      <c r="D772" s="41"/>
      <c r="E772" s="22" t="s">
        <v>2559</v>
      </c>
      <c r="F772" s="64">
        <v>2701</v>
      </c>
      <c r="G772" s="65" t="s">
        <v>105</v>
      </c>
    </row>
    <row r="773" spans="1:7" outlineLevel="1" x14ac:dyDescent="0.25">
      <c r="A773" t="s">
        <v>109</v>
      </c>
      <c r="C773" s="41" t="s">
        <v>1328</v>
      </c>
      <c r="D773" s="41" t="s">
        <v>439</v>
      </c>
      <c r="E773" s="22" t="s">
        <v>1329</v>
      </c>
      <c r="F773" s="64">
        <v>2701</v>
      </c>
      <c r="G773" s="65" t="s">
        <v>131</v>
      </c>
    </row>
    <row r="774" spans="1:7" outlineLevel="1" x14ac:dyDescent="0.25">
      <c r="A774" t="s">
        <v>109</v>
      </c>
      <c r="C774" s="41" t="s">
        <v>1330</v>
      </c>
      <c r="D774" s="41" t="s">
        <v>439</v>
      </c>
      <c r="E774" s="22" t="s">
        <v>1331</v>
      </c>
      <c r="F774" s="64">
        <v>2701</v>
      </c>
      <c r="G774" s="65" t="s">
        <v>131</v>
      </c>
    </row>
    <row r="775" spans="1:7" outlineLevel="1" x14ac:dyDescent="0.25">
      <c r="A775" t="s">
        <v>109</v>
      </c>
      <c r="C775" s="41" t="s">
        <v>1332</v>
      </c>
      <c r="D775" s="41" t="s">
        <v>439</v>
      </c>
      <c r="E775" s="22" t="s">
        <v>1333</v>
      </c>
      <c r="F775" s="64">
        <v>2701</v>
      </c>
      <c r="G775" s="65" t="s">
        <v>105</v>
      </c>
    </row>
    <row r="776" spans="1:7" outlineLevel="1" x14ac:dyDescent="0.25">
      <c r="A776" t="s">
        <v>109</v>
      </c>
      <c r="C776" s="41" t="s">
        <v>1335</v>
      </c>
      <c r="D776" s="41" t="s">
        <v>439</v>
      </c>
      <c r="E776" s="22" t="s">
        <v>1336</v>
      </c>
      <c r="F776" s="64">
        <v>2701</v>
      </c>
      <c r="G776" s="65" t="s">
        <v>105</v>
      </c>
    </row>
    <row r="777" spans="1:7" outlineLevel="1" x14ac:dyDescent="0.25">
      <c r="A777" t="s">
        <v>109</v>
      </c>
      <c r="C777" s="41" t="s">
        <v>1344</v>
      </c>
      <c r="D777" s="41" t="s">
        <v>439</v>
      </c>
      <c r="E777" s="22" t="s">
        <v>1345</v>
      </c>
      <c r="F777" s="64">
        <v>2705</v>
      </c>
      <c r="G777" s="65" t="s">
        <v>105</v>
      </c>
    </row>
    <row r="778" spans="1:7" outlineLevel="1" x14ac:dyDescent="0.25">
      <c r="A778" t="s">
        <v>109</v>
      </c>
      <c r="C778" s="41" t="s">
        <v>1346</v>
      </c>
      <c r="D778" s="41" t="s">
        <v>439</v>
      </c>
      <c r="E778" s="22" t="s">
        <v>3384</v>
      </c>
      <c r="F778" s="64">
        <v>5003</v>
      </c>
      <c r="G778" s="65" t="s">
        <v>105</v>
      </c>
    </row>
    <row r="779" spans="1:7" outlineLevel="1" x14ac:dyDescent="0.25">
      <c r="A779" t="s">
        <v>109</v>
      </c>
      <c r="C779" s="41" t="s">
        <v>1347</v>
      </c>
      <c r="D779" s="41" t="s">
        <v>439</v>
      </c>
      <c r="E779" s="22" t="s">
        <v>1348</v>
      </c>
      <c r="F779" s="64">
        <v>2705</v>
      </c>
      <c r="G779" s="65" t="s">
        <v>131</v>
      </c>
    </row>
    <row r="780" spans="1:7" outlineLevel="1" x14ac:dyDescent="0.25">
      <c r="A780" t="s">
        <v>109</v>
      </c>
      <c r="C780" s="41" t="s">
        <v>1349</v>
      </c>
      <c r="D780" s="41" t="s">
        <v>439</v>
      </c>
      <c r="E780" s="22" t="s">
        <v>3385</v>
      </c>
      <c r="F780" s="64">
        <v>5003</v>
      </c>
      <c r="G780" s="65" t="s">
        <v>105</v>
      </c>
    </row>
    <row r="781" spans="1:7" outlineLevel="1" x14ac:dyDescent="0.25">
      <c r="A781" t="s">
        <v>109</v>
      </c>
      <c r="C781" s="41" t="s">
        <v>1350</v>
      </c>
      <c r="D781" s="41" t="s">
        <v>439</v>
      </c>
      <c r="E781" s="22" t="s">
        <v>1351</v>
      </c>
      <c r="F781" s="64">
        <v>2705</v>
      </c>
      <c r="G781" s="65" t="s">
        <v>105</v>
      </c>
    </row>
    <row r="782" spans="1:7" outlineLevel="1" x14ac:dyDescent="0.25">
      <c r="A782" t="s">
        <v>109</v>
      </c>
      <c r="C782" s="41" t="s">
        <v>1352</v>
      </c>
      <c r="D782" s="41" t="s">
        <v>439</v>
      </c>
      <c r="E782" s="22" t="s">
        <v>2560</v>
      </c>
      <c r="F782" s="64">
        <v>2705</v>
      </c>
      <c r="G782" s="65" t="s">
        <v>105</v>
      </c>
    </row>
    <row r="783" spans="1:7" outlineLevel="1" x14ac:dyDescent="0.25">
      <c r="A783" t="s">
        <v>109</v>
      </c>
      <c r="C783" s="41" t="s">
        <v>2561</v>
      </c>
      <c r="D783" s="41"/>
      <c r="E783" s="22" t="s">
        <v>2562</v>
      </c>
      <c r="F783" s="64">
        <v>2710</v>
      </c>
      <c r="G783" s="65" t="s">
        <v>105</v>
      </c>
    </row>
    <row r="784" spans="1:7" outlineLevel="1" x14ac:dyDescent="0.25">
      <c r="A784" t="s">
        <v>109</v>
      </c>
      <c r="C784" s="41" t="s">
        <v>1353</v>
      </c>
      <c r="D784" s="41" t="s">
        <v>439</v>
      </c>
      <c r="E784" s="22" t="s">
        <v>1354</v>
      </c>
      <c r="F784" s="64">
        <v>2710</v>
      </c>
      <c r="G784" s="65" t="s">
        <v>131</v>
      </c>
    </row>
    <row r="785" spans="1:7" outlineLevel="1" x14ac:dyDescent="0.25">
      <c r="A785" t="s">
        <v>109</v>
      </c>
      <c r="C785" s="41" t="s">
        <v>1355</v>
      </c>
      <c r="D785" s="41" t="s">
        <v>439</v>
      </c>
      <c r="E785" s="22" t="s">
        <v>1356</v>
      </c>
      <c r="F785" s="64">
        <v>2710</v>
      </c>
      <c r="G785" s="65" t="s">
        <v>105</v>
      </c>
    </row>
    <row r="786" spans="1:7" outlineLevel="1" x14ac:dyDescent="0.25">
      <c r="A786" t="s">
        <v>109</v>
      </c>
      <c r="C786" s="41" t="s">
        <v>2563</v>
      </c>
      <c r="D786" s="41"/>
      <c r="E786" s="22" t="s">
        <v>2564</v>
      </c>
      <c r="F786" s="64">
        <v>2710</v>
      </c>
      <c r="G786" s="65" t="s">
        <v>133</v>
      </c>
    </row>
    <row r="787" spans="1:7" outlineLevel="1" x14ac:dyDescent="0.25">
      <c r="A787" t="s">
        <v>109</v>
      </c>
      <c r="C787" s="41" t="s">
        <v>2565</v>
      </c>
      <c r="D787" s="41"/>
      <c r="E787" s="22" t="s">
        <v>2566</v>
      </c>
      <c r="F787" s="64">
        <v>2710</v>
      </c>
      <c r="G787" s="65" t="s">
        <v>133</v>
      </c>
    </row>
    <row r="788" spans="1:7" outlineLevel="1" x14ac:dyDescent="0.25">
      <c r="A788" t="s">
        <v>109</v>
      </c>
      <c r="C788" s="41" t="s">
        <v>2567</v>
      </c>
      <c r="D788" s="41"/>
      <c r="E788" s="22" t="s">
        <v>2568</v>
      </c>
      <c r="F788" s="64">
        <v>2715</v>
      </c>
      <c r="G788" s="65" t="s">
        <v>133</v>
      </c>
    </row>
    <row r="789" spans="1:7" outlineLevel="1" x14ac:dyDescent="0.25">
      <c r="A789" t="s">
        <v>109</v>
      </c>
      <c r="C789" s="41" t="s">
        <v>2569</v>
      </c>
      <c r="D789" s="41"/>
      <c r="E789" s="22" t="s">
        <v>2568</v>
      </c>
      <c r="F789" s="64">
        <v>2715</v>
      </c>
      <c r="G789" s="65" t="s">
        <v>133</v>
      </c>
    </row>
    <row r="790" spans="1:7" outlineLevel="1" x14ac:dyDescent="0.25">
      <c r="A790" t="s">
        <v>109</v>
      </c>
      <c r="C790" s="41" t="s">
        <v>2570</v>
      </c>
      <c r="D790" s="41"/>
      <c r="E790" s="22" t="s">
        <v>2568</v>
      </c>
      <c r="F790" s="64">
        <v>2715</v>
      </c>
      <c r="G790" s="65" t="s">
        <v>133</v>
      </c>
    </row>
    <row r="791" spans="1:7" outlineLevel="1" x14ac:dyDescent="0.25">
      <c r="A791" t="s">
        <v>109</v>
      </c>
      <c r="C791" s="41" t="s">
        <v>1357</v>
      </c>
      <c r="D791" s="41" t="s">
        <v>439</v>
      </c>
      <c r="E791" s="22" t="s">
        <v>1358</v>
      </c>
      <c r="F791" s="64">
        <v>2725</v>
      </c>
      <c r="G791" s="65" t="s">
        <v>131</v>
      </c>
    </row>
    <row r="792" spans="1:7" outlineLevel="1" x14ac:dyDescent="0.25">
      <c r="A792" t="s">
        <v>109</v>
      </c>
      <c r="C792" s="41" t="s">
        <v>1361</v>
      </c>
      <c r="D792" s="41" t="s">
        <v>439</v>
      </c>
      <c r="E792" s="22" t="s">
        <v>1362</v>
      </c>
      <c r="F792" s="64">
        <v>2725</v>
      </c>
      <c r="G792" s="65" t="s">
        <v>105</v>
      </c>
    </row>
    <row r="793" spans="1:7" outlineLevel="1" x14ac:dyDescent="0.25">
      <c r="A793" t="s">
        <v>109</v>
      </c>
      <c r="C793" s="41" t="s">
        <v>2571</v>
      </c>
      <c r="D793" s="41"/>
      <c r="E793" s="22" t="s">
        <v>2572</v>
      </c>
      <c r="F793" s="64">
        <v>2730</v>
      </c>
      <c r="G793" s="65" t="s">
        <v>105</v>
      </c>
    </row>
    <row r="794" spans="1:7" outlineLevel="1" x14ac:dyDescent="0.25">
      <c r="A794" t="s">
        <v>109</v>
      </c>
      <c r="C794" s="41" t="s">
        <v>1363</v>
      </c>
      <c r="D794" s="41" t="s">
        <v>439</v>
      </c>
      <c r="E794" s="22" t="s">
        <v>1364</v>
      </c>
      <c r="F794" s="64">
        <v>2740</v>
      </c>
      <c r="G794" s="65" t="s">
        <v>105</v>
      </c>
    </row>
    <row r="795" spans="1:7" outlineLevel="1" x14ac:dyDescent="0.25">
      <c r="A795" t="s">
        <v>109</v>
      </c>
      <c r="C795" s="41" t="s">
        <v>2573</v>
      </c>
      <c r="D795" s="41"/>
      <c r="E795" s="22" t="s">
        <v>2574</v>
      </c>
      <c r="F795" s="64">
        <v>2740</v>
      </c>
      <c r="G795" s="65" t="s">
        <v>105</v>
      </c>
    </row>
    <row r="796" spans="1:7" outlineLevel="1" x14ac:dyDescent="0.25">
      <c r="A796" t="s">
        <v>109</v>
      </c>
      <c r="C796" s="41" t="s">
        <v>1365</v>
      </c>
      <c r="D796" s="41" t="s">
        <v>439</v>
      </c>
      <c r="E796" s="22" t="s">
        <v>1366</v>
      </c>
      <c r="F796" s="64">
        <v>2740</v>
      </c>
      <c r="G796" s="65" t="s">
        <v>105</v>
      </c>
    </row>
    <row r="797" spans="1:7" outlineLevel="1" x14ac:dyDescent="0.25">
      <c r="A797" t="s">
        <v>109</v>
      </c>
      <c r="C797" s="41" t="s">
        <v>401</v>
      </c>
      <c r="D797" s="41" t="s">
        <v>133</v>
      </c>
      <c r="E797" s="22" t="s">
        <v>402</v>
      </c>
      <c r="F797" s="64">
        <v>2740</v>
      </c>
      <c r="G797" s="65" t="s">
        <v>131</v>
      </c>
    </row>
    <row r="798" spans="1:7" outlineLevel="1" x14ac:dyDescent="0.25">
      <c r="A798" t="s">
        <v>109</v>
      </c>
      <c r="C798" s="41" t="s">
        <v>1369</v>
      </c>
      <c r="D798" s="41" t="s">
        <v>439</v>
      </c>
      <c r="E798" s="22" t="s">
        <v>1370</v>
      </c>
      <c r="F798" s="64">
        <v>2745</v>
      </c>
      <c r="G798" s="65" t="s">
        <v>131</v>
      </c>
    </row>
    <row r="799" spans="1:7" outlineLevel="1" x14ac:dyDescent="0.25">
      <c r="A799" t="s">
        <v>109</v>
      </c>
      <c r="C799" s="41" t="s">
        <v>1371</v>
      </c>
      <c r="D799" s="41" t="s">
        <v>439</v>
      </c>
      <c r="E799" s="22" t="s">
        <v>1372</v>
      </c>
      <c r="F799" s="64">
        <v>2755</v>
      </c>
      <c r="G799" s="65" t="s">
        <v>131</v>
      </c>
    </row>
    <row r="800" spans="1:7" outlineLevel="1" x14ac:dyDescent="0.25">
      <c r="A800" t="s">
        <v>109</v>
      </c>
      <c r="C800" s="41" t="s">
        <v>1887</v>
      </c>
      <c r="D800" s="41" t="s">
        <v>439</v>
      </c>
      <c r="E800" s="22" t="s">
        <v>1888</v>
      </c>
      <c r="F800" s="64">
        <v>2760</v>
      </c>
      <c r="G800" s="65" t="s">
        <v>131</v>
      </c>
    </row>
    <row r="801" spans="1:7" outlineLevel="1" x14ac:dyDescent="0.25">
      <c r="A801" t="s">
        <v>109</v>
      </c>
      <c r="C801" s="41" t="s">
        <v>1889</v>
      </c>
      <c r="D801" s="41" t="s">
        <v>439</v>
      </c>
      <c r="E801" s="22" t="s">
        <v>1890</v>
      </c>
      <c r="F801" s="64">
        <v>2760</v>
      </c>
      <c r="G801" s="65" t="s">
        <v>131</v>
      </c>
    </row>
    <row r="802" spans="1:7" outlineLevel="1" x14ac:dyDescent="0.25">
      <c r="A802" t="s">
        <v>109</v>
      </c>
      <c r="C802" s="41" t="s">
        <v>1891</v>
      </c>
      <c r="D802" s="41" t="s">
        <v>439</v>
      </c>
      <c r="E802" s="22" t="s">
        <v>1892</v>
      </c>
      <c r="F802" s="64">
        <v>2760</v>
      </c>
      <c r="G802" s="65" t="s">
        <v>131</v>
      </c>
    </row>
    <row r="803" spans="1:7" outlineLevel="1" x14ac:dyDescent="0.25">
      <c r="A803" t="s">
        <v>109</v>
      </c>
      <c r="C803" s="41" t="s">
        <v>1893</v>
      </c>
      <c r="D803" s="41" t="s">
        <v>439</v>
      </c>
      <c r="E803" s="22" t="s">
        <v>1894</v>
      </c>
      <c r="F803" s="64">
        <v>2760</v>
      </c>
      <c r="G803" s="65" t="s">
        <v>131</v>
      </c>
    </row>
    <row r="804" spans="1:7" outlineLevel="1" x14ac:dyDescent="0.25">
      <c r="A804" t="s">
        <v>109</v>
      </c>
      <c r="C804" s="41" t="s">
        <v>1895</v>
      </c>
      <c r="D804" s="41" t="s">
        <v>439</v>
      </c>
      <c r="E804" s="22" t="s">
        <v>1896</v>
      </c>
      <c r="F804" s="64">
        <v>2760</v>
      </c>
      <c r="G804" s="65" t="s">
        <v>131</v>
      </c>
    </row>
    <row r="805" spans="1:7" outlineLevel="1" x14ac:dyDescent="0.25">
      <c r="A805" t="s">
        <v>109</v>
      </c>
      <c r="C805" s="41" t="s">
        <v>1897</v>
      </c>
      <c r="D805" s="41" t="s">
        <v>439</v>
      </c>
      <c r="E805" s="22" t="s">
        <v>1898</v>
      </c>
      <c r="F805" s="64">
        <v>2760</v>
      </c>
      <c r="G805" s="65" t="s">
        <v>105</v>
      </c>
    </row>
    <row r="806" spans="1:7" outlineLevel="1" x14ac:dyDescent="0.25">
      <c r="A806" t="s">
        <v>109</v>
      </c>
      <c r="C806" s="41" t="s">
        <v>1899</v>
      </c>
      <c r="D806" s="41" t="s">
        <v>439</v>
      </c>
      <c r="E806" s="22" t="s">
        <v>1900</v>
      </c>
      <c r="F806" s="64">
        <v>2760</v>
      </c>
      <c r="G806" s="65" t="s">
        <v>131</v>
      </c>
    </row>
    <row r="807" spans="1:7" outlineLevel="1" x14ac:dyDescent="0.25">
      <c r="A807" t="s">
        <v>109</v>
      </c>
      <c r="C807" s="41" t="s">
        <v>1901</v>
      </c>
      <c r="D807" s="41" t="s">
        <v>439</v>
      </c>
      <c r="E807" s="22" t="s">
        <v>1902</v>
      </c>
      <c r="F807" s="64">
        <v>2760</v>
      </c>
      <c r="G807" s="65" t="s">
        <v>105</v>
      </c>
    </row>
    <row r="808" spans="1:7" outlineLevel="1" x14ac:dyDescent="0.25">
      <c r="A808" t="s">
        <v>109</v>
      </c>
      <c r="C808" s="41" t="s">
        <v>1903</v>
      </c>
      <c r="D808" s="41" t="s">
        <v>439</v>
      </c>
      <c r="E808" s="22" t="s">
        <v>1904</v>
      </c>
      <c r="F808" s="64">
        <v>2760</v>
      </c>
      <c r="G808" s="65" t="s">
        <v>131</v>
      </c>
    </row>
    <row r="809" spans="1:7" outlineLevel="1" x14ac:dyDescent="0.25">
      <c r="A809" t="s">
        <v>109</v>
      </c>
      <c r="C809" s="41" t="s">
        <v>1905</v>
      </c>
      <c r="D809" s="41" t="s">
        <v>439</v>
      </c>
      <c r="E809" s="22" t="s">
        <v>1906</v>
      </c>
      <c r="F809" s="64">
        <v>2760</v>
      </c>
      <c r="G809" s="65" t="s">
        <v>131</v>
      </c>
    </row>
    <row r="810" spans="1:7" outlineLevel="1" x14ac:dyDescent="0.25">
      <c r="A810" t="s">
        <v>109</v>
      </c>
      <c r="C810" s="41" t="s">
        <v>833</v>
      </c>
      <c r="D810" s="41" t="s">
        <v>439</v>
      </c>
      <c r="E810" s="22" t="s">
        <v>3386</v>
      </c>
      <c r="F810" s="64">
        <v>4630</v>
      </c>
      <c r="G810" s="65" t="s">
        <v>105</v>
      </c>
    </row>
    <row r="811" spans="1:7" outlineLevel="1" x14ac:dyDescent="0.25">
      <c r="A811" t="s">
        <v>109</v>
      </c>
      <c r="C811" s="41" t="s">
        <v>829</v>
      </c>
      <c r="D811" s="41" t="s">
        <v>439</v>
      </c>
      <c r="E811" s="22" t="s">
        <v>3387</v>
      </c>
      <c r="F811" s="64">
        <v>4608</v>
      </c>
      <c r="G811" s="65" t="s">
        <v>131</v>
      </c>
    </row>
    <row r="812" spans="1:7" outlineLevel="1" x14ac:dyDescent="0.25">
      <c r="A812" t="s">
        <v>109</v>
      </c>
      <c r="C812" s="41" t="s">
        <v>830</v>
      </c>
      <c r="D812" s="41" t="s">
        <v>439</v>
      </c>
      <c r="E812" s="22" t="s">
        <v>3388</v>
      </c>
      <c r="F812" s="64">
        <v>4608</v>
      </c>
      <c r="G812" s="65" t="s">
        <v>131</v>
      </c>
    </row>
    <row r="813" spans="1:7" outlineLevel="1" x14ac:dyDescent="0.25">
      <c r="A813" t="s">
        <v>109</v>
      </c>
      <c r="C813" s="41" t="s">
        <v>831</v>
      </c>
      <c r="D813" s="41" t="s">
        <v>439</v>
      </c>
      <c r="E813" s="22" t="s">
        <v>3389</v>
      </c>
      <c r="F813" s="64">
        <v>4608</v>
      </c>
      <c r="G813" s="65" t="s">
        <v>105</v>
      </c>
    </row>
    <row r="814" spans="1:7" outlineLevel="1" x14ac:dyDescent="0.25">
      <c r="A814" t="s">
        <v>109</v>
      </c>
      <c r="C814" s="41" t="s">
        <v>1509</v>
      </c>
      <c r="D814" s="41" t="s">
        <v>439</v>
      </c>
      <c r="E814" s="22" t="s">
        <v>3390</v>
      </c>
      <c r="F814" s="64">
        <v>4608</v>
      </c>
      <c r="G814" s="65" t="s">
        <v>105</v>
      </c>
    </row>
    <row r="815" spans="1:7" outlineLevel="1" x14ac:dyDescent="0.25">
      <c r="A815" t="s">
        <v>109</v>
      </c>
      <c r="C815" s="41" t="s">
        <v>834</v>
      </c>
      <c r="D815" s="41" t="s">
        <v>439</v>
      </c>
      <c r="E815" s="22" t="s">
        <v>3391</v>
      </c>
      <c r="F815" s="64">
        <v>4630</v>
      </c>
      <c r="G815" s="65" t="s">
        <v>105</v>
      </c>
    </row>
    <row r="816" spans="1:7" outlineLevel="1" x14ac:dyDescent="0.25">
      <c r="A816" t="s">
        <v>109</v>
      </c>
      <c r="C816" s="41" t="s">
        <v>835</v>
      </c>
      <c r="D816" s="41" t="s">
        <v>439</v>
      </c>
      <c r="E816" s="22" t="s">
        <v>3392</v>
      </c>
      <c r="F816" s="64">
        <v>4630</v>
      </c>
      <c r="G816" s="65" t="s">
        <v>105</v>
      </c>
    </row>
    <row r="817" spans="1:7" outlineLevel="1" x14ac:dyDescent="0.25">
      <c r="A817" t="s">
        <v>109</v>
      </c>
      <c r="C817" s="41" t="s">
        <v>836</v>
      </c>
      <c r="D817" s="41" t="s">
        <v>439</v>
      </c>
      <c r="E817" s="22" t="s">
        <v>3393</v>
      </c>
      <c r="F817" s="64">
        <v>4630</v>
      </c>
      <c r="G817" s="65" t="s">
        <v>131</v>
      </c>
    </row>
    <row r="818" spans="1:7" outlineLevel="1" x14ac:dyDescent="0.25">
      <c r="A818" t="s">
        <v>109</v>
      </c>
      <c r="C818" s="41" t="s">
        <v>837</v>
      </c>
      <c r="D818" s="41" t="s">
        <v>439</v>
      </c>
      <c r="E818" s="22" t="s">
        <v>3394</v>
      </c>
      <c r="F818" s="64">
        <v>4635</v>
      </c>
      <c r="G818" s="65" t="s">
        <v>131</v>
      </c>
    </row>
    <row r="819" spans="1:7" outlineLevel="1" x14ac:dyDescent="0.25">
      <c r="A819" t="s">
        <v>109</v>
      </c>
      <c r="C819" s="41" t="s">
        <v>1944</v>
      </c>
      <c r="D819" s="41" t="s">
        <v>439</v>
      </c>
      <c r="E819" s="22" t="s">
        <v>3395</v>
      </c>
      <c r="F819" s="64">
        <v>4640</v>
      </c>
      <c r="G819" s="65" t="s">
        <v>131</v>
      </c>
    </row>
    <row r="820" spans="1:7" outlineLevel="1" x14ac:dyDescent="0.25">
      <c r="A820" t="s">
        <v>109</v>
      </c>
      <c r="C820" s="41" t="s">
        <v>1945</v>
      </c>
      <c r="D820" s="41" t="s">
        <v>439</v>
      </c>
      <c r="E820" s="22" t="s">
        <v>3396</v>
      </c>
      <c r="F820" s="64">
        <v>4640</v>
      </c>
      <c r="G820" s="65" t="s">
        <v>131</v>
      </c>
    </row>
    <row r="821" spans="1:7" outlineLevel="1" x14ac:dyDescent="0.25">
      <c r="A821" t="s">
        <v>109</v>
      </c>
      <c r="C821" s="41" t="s">
        <v>1510</v>
      </c>
      <c r="D821" s="41" t="s">
        <v>439</v>
      </c>
      <c r="E821" s="22" t="s">
        <v>3397</v>
      </c>
      <c r="F821" s="64">
        <v>4645</v>
      </c>
      <c r="G821" s="65" t="s">
        <v>105</v>
      </c>
    </row>
    <row r="822" spans="1:7" outlineLevel="1" x14ac:dyDescent="0.25">
      <c r="A822" t="s">
        <v>109</v>
      </c>
      <c r="C822" s="41" t="s">
        <v>513</v>
      </c>
      <c r="D822" s="41" t="s">
        <v>439</v>
      </c>
      <c r="E822" s="22" t="s">
        <v>514</v>
      </c>
      <c r="F822" s="64">
        <v>2000</v>
      </c>
      <c r="G822" s="65" t="s">
        <v>105</v>
      </c>
    </row>
    <row r="823" spans="1:7" outlineLevel="1" x14ac:dyDescent="0.25">
      <c r="A823" t="s">
        <v>109</v>
      </c>
      <c r="C823" s="41" t="s">
        <v>515</v>
      </c>
      <c r="D823" s="41" t="s">
        <v>439</v>
      </c>
      <c r="E823" s="22" t="s">
        <v>516</v>
      </c>
      <c r="F823" s="64">
        <v>2000</v>
      </c>
      <c r="G823" s="65" t="s">
        <v>105</v>
      </c>
    </row>
    <row r="824" spans="1:7" outlineLevel="1" x14ac:dyDescent="0.25">
      <c r="A824" t="s">
        <v>109</v>
      </c>
      <c r="C824" s="41" t="s">
        <v>518</v>
      </c>
      <c r="D824" s="41" t="s">
        <v>439</v>
      </c>
      <c r="E824" s="22" t="s">
        <v>2575</v>
      </c>
      <c r="F824" s="64">
        <v>2015</v>
      </c>
      <c r="G824" s="65" t="s">
        <v>131</v>
      </c>
    </row>
    <row r="825" spans="1:7" outlineLevel="1" x14ac:dyDescent="0.25">
      <c r="A825" t="s">
        <v>109</v>
      </c>
      <c r="C825" s="41" t="s">
        <v>519</v>
      </c>
      <c r="D825" s="41" t="s">
        <v>439</v>
      </c>
      <c r="E825" s="22" t="s">
        <v>2576</v>
      </c>
      <c r="F825" s="64">
        <v>2015</v>
      </c>
      <c r="G825" s="65" t="s">
        <v>105</v>
      </c>
    </row>
    <row r="826" spans="1:7" outlineLevel="1" x14ac:dyDescent="0.25">
      <c r="A826" t="s">
        <v>109</v>
      </c>
      <c r="C826" s="41" t="s">
        <v>520</v>
      </c>
      <c r="D826" s="41" t="s">
        <v>439</v>
      </c>
      <c r="E826" s="22" t="s">
        <v>2577</v>
      </c>
      <c r="F826" s="64">
        <v>2015</v>
      </c>
      <c r="G826" s="65" t="s">
        <v>105</v>
      </c>
    </row>
    <row r="827" spans="1:7" outlineLevel="1" x14ac:dyDescent="0.25">
      <c r="A827" t="s">
        <v>109</v>
      </c>
      <c r="C827" s="41" t="s">
        <v>521</v>
      </c>
      <c r="D827" s="41" t="s">
        <v>439</v>
      </c>
      <c r="E827" s="22" t="s">
        <v>2578</v>
      </c>
      <c r="F827" s="64">
        <v>2015</v>
      </c>
      <c r="G827" s="65" t="s">
        <v>105</v>
      </c>
    </row>
    <row r="828" spans="1:7" outlineLevel="1" x14ac:dyDescent="0.25">
      <c r="A828" t="s">
        <v>109</v>
      </c>
      <c r="C828" s="41" t="s">
        <v>522</v>
      </c>
      <c r="D828" s="41" t="s">
        <v>439</v>
      </c>
      <c r="E828" s="22" t="s">
        <v>2579</v>
      </c>
      <c r="F828" s="64">
        <v>2015</v>
      </c>
      <c r="G828" s="65" t="s">
        <v>105</v>
      </c>
    </row>
    <row r="829" spans="1:7" outlineLevel="1" x14ac:dyDescent="0.25">
      <c r="A829" t="s">
        <v>109</v>
      </c>
      <c r="C829" s="41" t="s">
        <v>523</v>
      </c>
      <c r="D829" s="41" t="s">
        <v>439</v>
      </c>
      <c r="E829" s="22" t="s">
        <v>2580</v>
      </c>
      <c r="F829" s="64">
        <v>2015</v>
      </c>
      <c r="G829" s="65" t="s">
        <v>131</v>
      </c>
    </row>
    <row r="830" spans="1:7" outlineLevel="1" x14ac:dyDescent="0.25">
      <c r="A830" t="s">
        <v>109</v>
      </c>
      <c r="C830" s="41" t="s">
        <v>787</v>
      </c>
      <c r="D830" s="41" t="s">
        <v>439</v>
      </c>
      <c r="E830" s="22" t="s">
        <v>2581</v>
      </c>
      <c r="F830" s="64">
        <v>4000</v>
      </c>
      <c r="G830" s="65" t="s">
        <v>131</v>
      </c>
    </row>
    <row r="831" spans="1:7" outlineLevel="1" x14ac:dyDescent="0.25">
      <c r="A831" t="s">
        <v>109</v>
      </c>
      <c r="C831" s="41" t="s">
        <v>788</v>
      </c>
      <c r="D831" s="41" t="s">
        <v>439</v>
      </c>
      <c r="E831" s="22" t="s">
        <v>2582</v>
      </c>
      <c r="F831" s="64">
        <v>4000</v>
      </c>
      <c r="G831" s="65" t="s">
        <v>105</v>
      </c>
    </row>
    <row r="832" spans="1:7" outlineLevel="1" x14ac:dyDescent="0.25">
      <c r="A832" t="s">
        <v>109</v>
      </c>
      <c r="C832" s="41" t="s">
        <v>2583</v>
      </c>
      <c r="D832" s="41"/>
      <c r="E832" s="22" t="s">
        <v>2584</v>
      </c>
      <c r="F832" s="64">
        <v>4000</v>
      </c>
      <c r="G832" s="65" t="s">
        <v>105</v>
      </c>
    </row>
    <row r="833" spans="1:7" outlineLevel="1" x14ac:dyDescent="0.25">
      <c r="A833" t="s">
        <v>109</v>
      </c>
      <c r="C833" s="41" t="s">
        <v>789</v>
      </c>
      <c r="D833" s="41" t="s">
        <v>439</v>
      </c>
      <c r="E833" s="22" t="s">
        <v>2585</v>
      </c>
      <c r="F833" s="64">
        <v>4010</v>
      </c>
      <c r="G833" s="65" t="s">
        <v>105</v>
      </c>
    </row>
    <row r="834" spans="1:7" outlineLevel="1" x14ac:dyDescent="0.25">
      <c r="A834" t="s">
        <v>109</v>
      </c>
      <c r="C834" s="41" t="s">
        <v>790</v>
      </c>
      <c r="D834" s="41" t="s">
        <v>439</v>
      </c>
      <c r="E834" s="22" t="s">
        <v>3398</v>
      </c>
      <c r="F834" s="64">
        <v>3610</v>
      </c>
      <c r="G834" s="65" t="s">
        <v>131</v>
      </c>
    </row>
    <row r="835" spans="1:7" outlineLevel="1" x14ac:dyDescent="0.25">
      <c r="A835" t="s">
        <v>109</v>
      </c>
      <c r="C835" s="41" t="s">
        <v>791</v>
      </c>
      <c r="D835" s="41" t="s">
        <v>439</v>
      </c>
      <c r="E835" s="22" t="s">
        <v>3399</v>
      </c>
      <c r="F835" s="64">
        <v>3700</v>
      </c>
      <c r="G835" s="65" t="s">
        <v>131</v>
      </c>
    </row>
    <row r="836" spans="1:7" outlineLevel="1" x14ac:dyDescent="0.25">
      <c r="A836" t="s">
        <v>109</v>
      </c>
      <c r="C836" s="41" t="s">
        <v>984</v>
      </c>
      <c r="D836" s="41" t="s">
        <v>439</v>
      </c>
      <c r="E836" s="22" t="s">
        <v>3400</v>
      </c>
      <c r="F836" s="64">
        <v>6400</v>
      </c>
      <c r="G836" s="65" t="s">
        <v>131</v>
      </c>
    </row>
    <row r="837" spans="1:7" outlineLevel="1" x14ac:dyDescent="0.25">
      <c r="A837" t="s">
        <v>109</v>
      </c>
      <c r="C837" s="41" t="s">
        <v>985</v>
      </c>
      <c r="D837" s="41" t="s">
        <v>439</v>
      </c>
      <c r="E837" s="22" t="s">
        <v>986</v>
      </c>
      <c r="F837" s="64">
        <v>6432</v>
      </c>
      <c r="G837" s="65" t="s">
        <v>105</v>
      </c>
    </row>
    <row r="838" spans="1:7" outlineLevel="1" x14ac:dyDescent="0.25">
      <c r="A838" t="s">
        <v>109</v>
      </c>
      <c r="C838" s="41" t="s">
        <v>987</v>
      </c>
      <c r="D838" s="41" t="s">
        <v>439</v>
      </c>
      <c r="E838" s="22" t="s">
        <v>988</v>
      </c>
      <c r="F838" s="64">
        <v>6432</v>
      </c>
      <c r="G838" s="65" t="s">
        <v>105</v>
      </c>
    </row>
    <row r="839" spans="1:7" outlineLevel="1" x14ac:dyDescent="0.25">
      <c r="A839" t="s">
        <v>109</v>
      </c>
      <c r="C839" s="41" t="s">
        <v>989</v>
      </c>
      <c r="D839" s="41" t="s">
        <v>439</v>
      </c>
      <c r="E839" s="22" t="s">
        <v>3401</v>
      </c>
      <c r="F839" s="64">
        <v>6400</v>
      </c>
      <c r="G839" s="65" t="s">
        <v>131</v>
      </c>
    </row>
    <row r="840" spans="1:7" outlineLevel="1" x14ac:dyDescent="0.25">
      <c r="A840" t="s">
        <v>109</v>
      </c>
      <c r="C840" s="41" t="s">
        <v>990</v>
      </c>
      <c r="D840" s="41" t="s">
        <v>439</v>
      </c>
      <c r="E840" s="22" t="s">
        <v>991</v>
      </c>
      <c r="F840" s="64">
        <v>6432</v>
      </c>
      <c r="G840" s="65" t="s">
        <v>105</v>
      </c>
    </row>
    <row r="841" spans="1:7" outlineLevel="1" x14ac:dyDescent="0.25">
      <c r="A841" t="s">
        <v>109</v>
      </c>
      <c r="C841" s="41" t="s">
        <v>2586</v>
      </c>
      <c r="D841" s="41"/>
      <c r="E841" s="22" t="s">
        <v>2587</v>
      </c>
      <c r="F841" s="64">
        <v>6432</v>
      </c>
      <c r="G841" s="65" t="s">
        <v>105</v>
      </c>
    </row>
    <row r="842" spans="1:7" outlineLevel="1" x14ac:dyDescent="0.25">
      <c r="A842" t="s">
        <v>109</v>
      </c>
      <c r="C842" s="41" t="s">
        <v>2588</v>
      </c>
      <c r="D842" s="41"/>
      <c r="E842" s="22" t="s">
        <v>2589</v>
      </c>
      <c r="F842" s="64">
        <v>6432</v>
      </c>
      <c r="G842" s="65" t="s">
        <v>105</v>
      </c>
    </row>
    <row r="843" spans="1:7" outlineLevel="1" x14ac:dyDescent="0.25">
      <c r="A843" t="s">
        <v>109</v>
      </c>
      <c r="C843" s="41" t="s">
        <v>393</v>
      </c>
      <c r="D843" s="41" t="s">
        <v>133</v>
      </c>
      <c r="E843" s="22" t="s">
        <v>394</v>
      </c>
      <c r="F843" s="64">
        <v>6432</v>
      </c>
      <c r="G843" s="65" t="s">
        <v>105</v>
      </c>
    </row>
    <row r="844" spans="1:7" outlineLevel="1" x14ac:dyDescent="0.25">
      <c r="A844" t="s">
        <v>109</v>
      </c>
      <c r="C844" s="41" t="s">
        <v>992</v>
      </c>
      <c r="D844" s="41" t="s">
        <v>439</v>
      </c>
      <c r="E844" s="22" t="s">
        <v>3402</v>
      </c>
      <c r="F844" s="64">
        <v>6500</v>
      </c>
      <c r="G844" s="65" t="s">
        <v>131</v>
      </c>
    </row>
    <row r="845" spans="1:7" outlineLevel="1" x14ac:dyDescent="0.25">
      <c r="A845" t="s">
        <v>109</v>
      </c>
      <c r="C845" s="41" t="s">
        <v>993</v>
      </c>
      <c r="D845" s="41" t="s">
        <v>439</v>
      </c>
      <c r="E845" s="22" t="s">
        <v>3403</v>
      </c>
      <c r="F845" s="64">
        <v>6435</v>
      </c>
      <c r="G845" s="65" t="s">
        <v>105</v>
      </c>
    </row>
    <row r="846" spans="1:7" outlineLevel="1" x14ac:dyDescent="0.25">
      <c r="A846" t="s">
        <v>109</v>
      </c>
      <c r="C846" s="41" t="s">
        <v>994</v>
      </c>
      <c r="D846" s="41" t="s">
        <v>439</v>
      </c>
      <c r="E846" s="22" t="s">
        <v>995</v>
      </c>
      <c r="F846" s="64">
        <v>6435</v>
      </c>
      <c r="G846" s="65" t="s">
        <v>105</v>
      </c>
    </row>
    <row r="847" spans="1:7" outlineLevel="1" x14ac:dyDescent="0.25">
      <c r="A847" t="s">
        <v>109</v>
      </c>
      <c r="C847" s="41" t="s">
        <v>996</v>
      </c>
      <c r="D847" s="41" t="s">
        <v>439</v>
      </c>
      <c r="E847" s="22" t="s">
        <v>3404</v>
      </c>
      <c r="F847" s="64">
        <v>6435</v>
      </c>
      <c r="G847" s="65" t="s">
        <v>131</v>
      </c>
    </row>
    <row r="848" spans="1:7" outlineLevel="1" x14ac:dyDescent="0.25">
      <c r="A848" t="s">
        <v>109</v>
      </c>
      <c r="C848" s="41" t="s">
        <v>997</v>
      </c>
      <c r="D848" s="41" t="s">
        <v>439</v>
      </c>
      <c r="E848" s="22" t="s">
        <v>3405</v>
      </c>
      <c r="F848" s="64">
        <v>6435</v>
      </c>
      <c r="G848" s="65" t="s">
        <v>131</v>
      </c>
    </row>
    <row r="849" spans="1:7" outlineLevel="1" x14ac:dyDescent="0.25">
      <c r="A849" t="s">
        <v>109</v>
      </c>
      <c r="C849" s="41" t="s">
        <v>998</v>
      </c>
      <c r="D849" s="41" t="s">
        <v>439</v>
      </c>
      <c r="E849" s="22" t="s">
        <v>3406</v>
      </c>
      <c r="F849" s="64">
        <v>6432</v>
      </c>
      <c r="G849" s="65" t="s">
        <v>131</v>
      </c>
    </row>
    <row r="850" spans="1:7" outlineLevel="1" x14ac:dyDescent="0.25">
      <c r="A850" t="s">
        <v>109</v>
      </c>
      <c r="C850" s="41" t="s">
        <v>999</v>
      </c>
      <c r="D850" s="41" t="s">
        <v>439</v>
      </c>
      <c r="E850" s="22" t="s">
        <v>3407</v>
      </c>
      <c r="F850" s="64">
        <v>6432</v>
      </c>
      <c r="G850" s="65" t="s">
        <v>131</v>
      </c>
    </row>
    <row r="851" spans="1:7" outlineLevel="1" x14ac:dyDescent="0.25">
      <c r="A851" t="s">
        <v>109</v>
      </c>
      <c r="C851" s="41" t="s">
        <v>1000</v>
      </c>
      <c r="D851" s="41" t="s">
        <v>439</v>
      </c>
      <c r="E851" s="22" t="s">
        <v>3408</v>
      </c>
      <c r="F851" s="64">
        <v>6442</v>
      </c>
      <c r="G851" s="65" t="s">
        <v>131</v>
      </c>
    </row>
    <row r="852" spans="1:7" outlineLevel="1" x14ac:dyDescent="0.25">
      <c r="A852" t="s">
        <v>109</v>
      </c>
      <c r="C852" s="41" t="s">
        <v>1001</v>
      </c>
      <c r="D852" s="41" t="s">
        <v>439</v>
      </c>
      <c r="E852" s="22" t="s">
        <v>3409</v>
      </c>
      <c r="F852" s="64">
        <v>6442</v>
      </c>
      <c r="G852" s="65" t="s">
        <v>131</v>
      </c>
    </row>
    <row r="853" spans="1:7" outlineLevel="1" x14ac:dyDescent="0.25">
      <c r="A853" t="s">
        <v>109</v>
      </c>
      <c r="C853" s="41" t="s">
        <v>1002</v>
      </c>
      <c r="D853" s="41" t="s">
        <v>439</v>
      </c>
      <c r="E853" s="22" t="s">
        <v>3410</v>
      </c>
      <c r="F853" s="64">
        <v>6445</v>
      </c>
      <c r="G853" s="65" t="s">
        <v>131</v>
      </c>
    </row>
    <row r="854" spans="1:7" outlineLevel="1" x14ac:dyDescent="0.25">
      <c r="A854" t="s">
        <v>109</v>
      </c>
      <c r="C854" s="41" t="s">
        <v>1003</v>
      </c>
      <c r="D854" s="41" t="s">
        <v>439</v>
      </c>
      <c r="E854" s="22" t="s">
        <v>3411</v>
      </c>
      <c r="F854" s="64">
        <v>6445</v>
      </c>
      <c r="G854" s="65" t="s">
        <v>131</v>
      </c>
    </row>
    <row r="855" spans="1:7" outlineLevel="1" x14ac:dyDescent="0.25">
      <c r="A855" t="s">
        <v>109</v>
      </c>
      <c r="C855" s="41" t="s">
        <v>1004</v>
      </c>
      <c r="D855" s="41" t="s">
        <v>439</v>
      </c>
      <c r="E855" s="22" t="s">
        <v>3412</v>
      </c>
      <c r="F855" s="64">
        <v>6445</v>
      </c>
      <c r="G855" s="65" t="s">
        <v>131</v>
      </c>
    </row>
    <row r="856" spans="1:7" outlineLevel="1" x14ac:dyDescent="0.25">
      <c r="A856" t="s">
        <v>109</v>
      </c>
      <c r="C856" s="41" t="s">
        <v>1005</v>
      </c>
      <c r="D856" s="41" t="s">
        <v>439</v>
      </c>
      <c r="E856" s="22" t="s">
        <v>3413</v>
      </c>
      <c r="F856" s="64">
        <v>6445</v>
      </c>
      <c r="G856" s="65" t="s">
        <v>131</v>
      </c>
    </row>
    <row r="857" spans="1:7" outlineLevel="1" x14ac:dyDescent="0.25">
      <c r="A857" t="s">
        <v>109</v>
      </c>
      <c r="C857" s="41" t="s">
        <v>1006</v>
      </c>
      <c r="D857" s="41" t="s">
        <v>439</v>
      </c>
      <c r="E857" s="22" t="s">
        <v>3414</v>
      </c>
      <c r="F857" s="64">
        <v>6445</v>
      </c>
      <c r="G857" s="65" t="s">
        <v>131</v>
      </c>
    </row>
    <row r="858" spans="1:7" outlineLevel="1" x14ac:dyDescent="0.25">
      <c r="A858" t="s">
        <v>109</v>
      </c>
      <c r="C858" s="41" t="s">
        <v>1007</v>
      </c>
      <c r="D858" s="41" t="s">
        <v>439</v>
      </c>
      <c r="E858" s="22" t="s">
        <v>1008</v>
      </c>
      <c r="F858" s="64">
        <v>6445</v>
      </c>
      <c r="G858" s="65" t="s">
        <v>105</v>
      </c>
    </row>
    <row r="859" spans="1:7" outlineLevel="1" x14ac:dyDescent="0.25">
      <c r="A859" t="s">
        <v>109</v>
      </c>
      <c r="C859" s="41" t="s">
        <v>1009</v>
      </c>
      <c r="D859" s="41" t="s">
        <v>439</v>
      </c>
      <c r="E859" s="22" t="s">
        <v>3415</v>
      </c>
      <c r="F859" s="64">
        <v>6445</v>
      </c>
      <c r="G859" s="65" t="s">
        <v>131</v>
      </c>
    </row>
    <row r="860" spans="1:7" outlineLevel="1" x14ac:dyDescent="0.25">
      <c r="A860" t="s">
        <v>109</v>
      </c>
      <c r="C860" s="41" t="s">
        <v>1010</v>
      </c>
      <c r="D860" s="41" t="s">
        <v>439</v>
      </c>
      <c r="E860" s="22" t="s">
        <v>3416</v>
      </c>
      <c r="F860" s="64">
        <v>6448</v>
      </c>
      <c r="G860" s="65" t="s">
        <v>131</v>
      </c>
    </row>
    <row r="861" spans="1:7" outlineLevel="1" x14ac:dyDescent="0.25">
      <c r="A861" t="s">
        <v>109</v>
      </c>
      <c r="C861" s="41" t="s">
        <v>1011</v>
      </c>
      <c r="D861" s="41" t="s">
        <v>439</v>
      </c>
      <c r="E861" s="22" t="s">
        <v>3417</v>
      </c>
      <c r="F861" s="64">
        <v>6448</v>
      </c>
      <c r="G861" s="65" t="s">
        <v>131</v>
      </c>
    </row>
    <row r="862" spans="1:7" outlineLevel="1" x14ac:dyDescent="0.25">
      <c r="A862" t="s">
        <v>109</v>
      </c>
      <c r="C862" s="41" t="s">
        <v>1012</v>
      </c>
      <c r="D862" s="41" t="s">
        <v>439</v>
      </c>
      <c r="E862" s="22" t="s">
        <v>3418</v>
      </c>
      <c r="F862" s="64">
        <v>6448</v>
      </c>
      <c r="G862" s="65" t="s">
        <v>131</v>
      </c>
    </row>
    <row r="863" spans="1:7" outlineLevel="1" x14ac:dyDescent="0.25">
      <c r="A863" t="s">
        <v>109</v>
      </c>
      <c r="C863" s="41" t="s">
        <v>1013</v>
      </c>
      <c r="D863" s="41" t="s">
        <v>439</v>
      </c>
      <c r="E863" s="22" t="s">
        <v>3419</v>
      </c>
      <c r="F863" s="64">
        <v>6448</v>
      </c>
      <c r="G863" s="65" t="s">
        <v>131</v>
      </c>
    </row>
    <row r="864" spans="1:7" outlineLevel="1" x14ac:dyDescent="0.25">
      <c r="A864" t="s">
        <v>109</v>
      </c>
      <c r="C864" s="41" t="s">
        <v>1014</v>
      </c>
      <c r="D864" s="41" t="s">
        <v>439</v>
      </c>
      <c r="E864" s="22" t="s">
        <v>3420</v>
      </c>
      <c r="F864" s="64">
        <v>6448</v>
      </c>
      <c r="G864" s="65" t="s">
        <v>131</v>
      </c>
    </row>
    <row r="865" spans="1:7" outlineLevel="1" x14ac:dyDescent="0.25">
      <c r="A865" t="s">
        <v>109</v>
      </c>
      <c r="C865" s="41" t="s">
        <v>1015</v>
      </c>
      <c r="D865" s="41" t="s">
        <v>439</v>
      </c>
      <c r="E865" s="22" t="s">
        <v>3421</v>
      </c>
      <c r="F865" s="64">
        <v>6450</v>
      </c>
      <c r="G865" s="65" t="s">
        <v>105</v>
      </c>
    </row>
    <row r="866" spans="1:7" outlineLevel="1" x14ac:dyDescent="0.25">
      <c r="A866" t="s">
        <v>109</v>
      </c>
      <c r="C866" s="41" t="s">
        <v>1016</v>
      </c>
      <c r="D866" s="41" t="s">
        <v>439</v>
      </c>
      <c r="E866" s="22" t="s">
        <v>3422</v>
      </c>
      <c r="F866" s="64">
        <v>6452</v>
      </c>
      <c r="G866" s="65" t="s">
        <v>131</v>
      </c>
    </row>
    <row r="867" spans="1:7" outlineLevel="1" x14ac:dyDescent="0.25">
      <c r="A867" t="s">
        <v>109</v>
      </c>
      <c r="C867" s="41" t="s">
        <v>1017</v>
      </c>
      <c r="D867" s="41" t="s">
        <v>439</v>
      </c>
      <c r="E867" s="22" t="s">
        <v>3423</v>
      </c>
      <c r="F867" s="64">
        <v>6452</v>
      </c>
      <c r="G867" s="65" t="s">
        <v>131</v>
      </c>
    </row>
    <row r="868" spans="1:7" outlineLevel="1" x14ac:dyDescent="0.25">
      <c r="A868" t="s">
        <v>109</v>
      </c>
      <c r="C868" s="41" t="s">
        <v>1018</v>
      </c>
      <c r="D868" s="41" t="s">
        <v>439</v>
      </c>
      <c r="E868" s="22" t="s">
        <v>3424</v>
      </c>
      <c r="F868" s="64">
        <v>6452</v>
      </c>
      <c r="G868" s="65" t="s">
        <v>131</v>
      </c>
    </row>
    <row r="869" spans="1:7" outlineLevel="1" x14ac:dyDescent="0.25">
      <c r="A869" t="s">
        <v>109</v>
      </c>
      <c r="C869" s="41" t="s">
        <v>1019</v>
      </c>
      <c r="D869" s="41" t="s">
        <v>439</v>
      </c>
      <c r="E869" s="22" t="s">
        <v>3425</v>
      </c>
      <c r="F869" s="64">
        <v>6452</v>
      </c>
      <c r="G869" s="65" t="s">
        <v>131</v>
      </c>
    </row>
    <row r="870" spans="1:7" outlineLevel="1" x14ac:dyDescent="0.25">
      <c r="A870" t="s">
        <v>109</v>
      </c>
      <c r="C870" s="41" t="s">
        <v>1020</v>
      </c>
      <c r="D870" s="41" t="s">
        <v>439</v>
      </c>
      <c r="E870" s="22" t="s">
        <v>3426</v>
      </c>
      <c r="F870" s="64">
        <v>6452</v>
      </c>
      <c r="G870" s="65" t="s">
        <v>131</v>
      </c>
    </row>
    <row r="871" spans="1:7" outlineLevel="1" x14ac:dyDescent="0.25">
      <c r="A871" t="s">
        <v>109</v>
      </c>
      <c r="C871" s="41" t="s">
        <v>1021</v>
      </c>
      <c r="D871" s="41" t="s">
        <v>439</v>
      </c>
      <c r="E871" s="22" t="s">
        <v>3427</v>
      </c>
      <c r="F871" s="64">
        <v>6452</v>
      </c>
      <c r="G871" s="65" t="s">
        <v>131</v>
      </c>
    </row>
    <row r="872" spans="1:7" outlineLevel="1" x14ac:dyDescent="0.25">
      <c r="A872" t="s">
        <v>109</v>
      </c>
      <c r="C872" s="41" t="s">
        <v>1022</v>
      </c>
      <c r="D872" s="41" t="s">
        <v>439</v>
      </c>
      <c r="E872" s="22" t="s">
        <v>3428</v>
      </c>
      <c r="F872" s="64">
        <v>6452</v>
      </c>
      <c r="G872" s="65" t="s">
        <v>131</v>
      </c>
    </row>
    <row r="873" spans="1:7" outlineLevel="1" x14ac:dyDescent="0.25">
      <c r="A873" t="s">
        <v>109</v>
      </c>
      <c r="C873" s="41" t="s">
        <v>1023</v>
      </c>
      <c r="D873" s="41" t="s">
        <v>439</v>
      </c>
      <c r="E873" s="22" t="s">
        <v>1024</v>
      </c>
      <c r="F873" s="64">
        <v>6455</v>
      </c>
      <c r="G873" s="65" t="s">
        <v>105</v>
      </c>
    </row>
    <row r="874" spans="1:7" outlineLevel="1" x14ac:dyDescent="0.25">
      <c r="A874" t="s">
        <v>109</v>
      </c>
      <c r="C874" s="41" t="s">
        <v>640</v>
      </c>
      <c r="D874" s="41" t="s">
        <v>439</v>
      </c>
      <c r="E874" s="22" t="s">
        <v>641</v>
      </c>
      <c r="F874" s="64">
        <v>2620</v>
      </c>
      <c r="G874" s="65" t="s">
        <v>105</v>
      </c>
    </row>
    <row r="875" spans="1:7" outlineLevel="1" x14ac:dyDescent="0.25">
      <c r="A875" t="s">
        <v>109</v>
      </c>
      <c r="C875" s="41" t="s">
        <v>2590</v>
      </c>
      <c r="D875" s="41" t="s">
        <v>439</v>
      </c>
      <c r="E875" s="22" t="s">
        <v>2591</v>
      </c>
      <c r="F875" s="64">
        <v>2600</v>
      </c>
      <c r="G875" s="65" t="s">
        <v>105</v>
      </c>
    </row>
    <row r="876" spans="1:7" outlineLevel="1" x14ac:dyDescent="0.25">
      <c r="A876" t="s">
        <v>109</v>
      </c>
      <c r="C876" s="41" t="s">
        <v>624</v>
      </c>
      <c r="D876" s="41" t="s">
        <v>439</v>
      </c>
      <c r="E876" s="22" t="s">
        <v>625</v>
      </c>
      <c r="F876" s="64">
        <v>2601</v>
      </c>
      <c r="G876" s="65" t="s">
        <v>131</v>
      </c>
    </row>
    <row r="877" spans="1:7" outlineLevel="1" x14ac:dyDescent="0.25">
      <c r="A877" t="s">
        <v>109</v>
      </c>
      <c r="C877" s="41" t="s">
        <v>626</v>
      </c>
      <c r="D877" s="41" t="s">
        <v>439</v>
      </c>
      <c r="E877" s="22" t="s">
        <v>627</v>
      </c>
      <c r="F877" s="64">
        <v>2601</v>
      </c>
      <c r="G877" s="65" t="s">
        <v>105</v>
      </c>
    </row>
    <row r="878" spans="1:7" outlineLevel="1" x14ac:dyDescent="0.25">
      <c r="A878" t="s">
        <v>109</v>
      </c>
      <c r="C878" s="41" t="s">
        <v>628</v>
      </c>
      <c r="D878" s="41" t="s">
        <v>439</v>
      </c>
      <c r="E878" s="22" t="s">
        <v>629</v>
      </c>
      <c r="F878" s="64">
        <v>2601</v>
      </c>
      <c r="G878" s="65" t="s">
        <v>131</v>
      </c>
    </row>
    <row r="879" spans="1:7" outlineLevel="1" x14ac:dyDescent="0.25">
      <c r="A879" t="s">
        <v>109</v>
      </c>
      <c r="C879" s="41" t="s">
        <v>630</v>
      </c>
      <c r="D879" s="41" t="s">
        <v>439</v>
      </c>
      <c r="E879" s="22" t="s">
        <v>631</v>
      </c>
      <c r="F879" s="64">
        <v>2601</v>
      </c>
      <c r="G879" s="65" t="s">
        <v>105</v>
      </c>
    </row>
    <row r="880" spans="1:7" outlineLevel="1" x14ac:dyDescent="0.25">
      <c r="A880" t="s">
        <v>109</v>
      </c>
      <c r="C880" s="41" t="s">
        <v>2592</v>
      </c>
      <c r="D880" s="41"/>
      <c r="E880" s="22" t="s">
        <v>2593</v>
      </c>
      <c r="F880" s="64">
        <v>2625</v>
      </c>
      <c r="G880" s="65" t="s">
        <v>105</v>
      </c>
    </row>
    <row r="881" spans="1:7" outlineLevel="1" x14ac:dyDescent="0.25">
      <c r="A881" t="s">
        <v>109</v>
      </c>
      <c r="C881" s="41" t="s">
        <v>652</v>
      </c>
      <c r="D881" s="41" t="s">
        <v>439</v>
      </c>
      <c r="E881" s="22" t="s">
        <v>653</v>
      </c>
      <c r="F881" s="64">
        <v>2635</v>
      </c>
      <c r="G881" s="65" t="s">
        <v>105</v>
      </c>
    </row>
    <row r="882" spans="1:7" outlineLevel="1" x14ac:dyDescent="0.25">
      <c r="A882" t="s">
        <v>109</v>
      </c>
      <c r="C882" s="41" t="s">
        <v>1257</v>
      </c>
      <c r="D882" s="41" t="s">
        <v>439</v>
      </c>
      <c r="E882" s="22" t="s">
        <v>1258</v>
      </c>
      <c r="F882" s="64">
        <v>2601</v>
      </c>
      <c r="G882" s="65" t="s">
        <v>105</v>
      </c>
    </row>
    <row r="883" spans="1:7" outlineLevel="1" x14ac:dyDescent="0.25">
      <c r="A883" t="s">
        <v>109</v>
      </c>
      <c r="C883" s="41" t="s">
        <v>1259</v>
      </c>
      <c r="D883" s="41" t="s">
        <v>439</v>
      </c>
      <c r="E883" s="22" t="s">
        <v>1260</v>
      </c>
      <c r="F883" s="64">
        <v>2601</v>
      </c>
      <c r="G883" s="65" t="s">
        <v>105</v>
      </c>
    </row>
    <row r="884" spans="1:7" outlineLevel="1" x14ac:dyDescent="0.25">
      <c r="A884" t="s">
        <v>109</v>
      </c>
      <c r="C884" s="41" t="s">
        <v>1261</v>
      </c>
      <c r="D884" s="41" t="s">
        <v>439</v>
      </c>
      <c r="E884" s="22" t="s">
        <v>1262</v>
      </c>
      <c r="F884" s="64">
        <v>2601</v>
      </c>
      <c r="G884" s="65" t="s">
        <v>131</v>
      </c>
    </row>
    <row r="885" spans="1:7" outlineLevel="1" x14ac:dyDescent="0.25">
      <c r="A885" t="s">
        <v>109</v>
      </c>
      <c r="C885" s="41" t="s">
        <v>1263</v>
      </c>
      <c r="D885" s="41" t="s">
        <v>439</v>
      </c>
      <c r="E885" s="22" t="s">
        <v>1264</v>
      </c>
      <c r="F885" s="64">
        <v>2601</v>
      </c>
      <c r="G885" s="65" t="s">
        <v>105</v>
      </c>
    </row>
    <row r="886" spans="1:7" outlineLevel="1" x14ac:dyDescent="0.25">
      <c r="A886" t="s">
        <v>109</v>
      </c>
      <c r="C886" s="41" t="s">
        <v>1265</v>
      </c>
      <c r="D886" s="41" t="s">
        <v>439</v>
      </c>
      <c r="E886" s="22" t="s">
        <v>1266</v>
      </c>
      <c r="F886" s="64">
        <v>2601</v>
      </c>
      <c r="G886" s="65" t="s">
        <v>105</v>
      </c>
    </row>
    <row r="887" spans="1:7" outlineLevel="1" x14ac:dyDescent="0.25">
      <c r="A887" t="s">
        <v>109</v>
      </c>
      <c r="C887" s="41" t="s">
        <v>1267</v>
      </c>
      <c r="D887" s="41" t="s">
        <v>439</v>
      </c>
      <c r="E887" s="22" t="s">
        <v>1268</v>
      </c>
      <c r="F887" s="64">
        <v>2601</v>
      </c>
      <c r="G887" s="65" t="s">
        <v>105</v>
      </c>
    </row>
    <row r="888" spans="1:7" outlineLevel="1" x14ac:dyDescent="0.25">
      <c r="A888" t="s">
        <v>109</v>
      </c>
      <c r="C888" s="41" t="s">
        <v>1269</v>
      </c>
      <c r="D888" s="41" t="s">
        <v>439</v>
      </c>
      <c r="E888" s="22" t="s">
        <v>1270</v>
      </c>
      <c r="F888" s="64">
        <v>2601</v>
      </c>
      <c r="G888" s="65" t="s">
        <v>131</v>
      </c>
    </row>
    <row r="889" spans="1:7" outlineLevel="1" x14ac:dyDescent="0.25">
      <c r="A889" t="s">
        <v>109</v>
      </c>
      <c r="C889" s="41" t="s">
        <v>1271</v>
      </c>
      <c r="D889" s="41" t="s">
        <v>439</v>
      </c>
      <c r="E889" s="22" t="s">
        <v>1272</v>
      </c>
      <c r="F889" s="64">
        <v>2601</v>
      </c>
      <c r="G889" s="65" t="s">
        <v>105</v>
      </c>
    </row>
    <row r="890" spans="1:7" outlineLevel="1" x14ac:dyDescent="0.25">
      <c r="A890" t="s">
        <v>109</v>
      </c>
      <c r="C890" s="41" t="s">
        <v>1273</v>
      </c>
      <c r="D890" s="41" t="s">
        <v>439</v>
      </c>
      <c r="E890" s="22" t="s">
        <v>1274</v>
      </c>
      <c r="F890" s="64">
        <v>2601</v>
      </c>
      <c r="G890" s="65" t="s">
        <v>105</v>
      </c>
    </row>
    <row r="891" spans="1:7" outlineLevel="1" x14ac:dyDescent="0.25">
      <c r="A891" t="s">
        <v>109</v>
      </c>
      <c r="C891" s="41" t="s">
        <v>1275</v>
      </c>
      <c r="D891" s="41" t="s">
        <v>439</v>
      </c>
      <c r="E891" s="22" t="s">
        <v>1276</v>
      </c>
      <c r="F891" s="64">
        <v>2601</v>
      </c>
      <c r="G891" s="65" t="s">
        <v>131</v>
      </c>
    </row>
    <row r="892" spans="1:7" outlineLevel="1" x14ac:dyDescent="0.25">
      <c r="A892" t="s">
        <v>109</v>
      </c>
      <c r="C892" s="41" t="s">
        <v>1277</v>
      </c>
      <c r="D892" s="41" t="s">
        <v>439</v>
      </c>
      <c r="E892" s="22" t="s">
        <v>1278</v>
      </c>
      <c r="F892" s="64">
        <v>2601</v>
      </c>
      <c r="G892" s="65" t="s">
        <v>131</v>
      </c>
    </row>
    <row r="893" spans="1:7" outlineLevel="1" x14ac:dyDescent="0.25">
      <c r="A893" t="s">
        <v>109</v>
      </c>
      <c r="C893" s="41" t="s">
        <v>1279</v>
      </c>
      <c r="D893" s="41" t="s">
        <v>439</v>
      </c>
      <c r="E893" s="22" t="s">
        <v>1280</v>
      </c>
      <c r="F893" s="64">
        <v>2601</v>
      </c>
      <c r="G893" s="65" t="s">
        <v>131</v>
      </c>
    </row>
    <row r="894" spans="1:7" outlineLevel="1" x14ac:dyDescent="0.25">
      <c r="A894" t="s">
        <v>109</v>
      </c>
      <c r="C894" s="41" t="s">
        <v>1281</v>
      </c>
      <c r="D894" s="41" t="s">
        <v>439</v>
      </c>
      <c r="E894" s="22" t="s">
        <v>1282</v>
      </c>
      <c r="F894" s="64">
        <v>2601</v>
      </c>
      <c r="G894" s="65" t="s">
        <v>131</v>
      </c>
    </row>
    <row r="895" spans="1:7" outlineLevel="1" x14ac:dyDescent="0.25">
      <c r="A895" t="s">
        <v>109</v>
      </c>
      <c r="C895" s="41" t="s">
        <v>2594</v>
      </c>
      <c r="D895" s="41" t="s">
        <v>439</v>
      </c>
      <c r="E895" s="22" t="s">
        <v>2595</v>
      </c>
      <c r="F895" s="64">
        <v>2601</v>
      </c>
      <c r="G895" s="65" t="s">
        <v>105</v>
      </c>
    </row>
    <row r="896" spans="1:7" outlineLevel="1" x14ac:dyDescent="0.25">
      <c r="A896" t="s">
        <v>109</v>
      </c>
      <c r="C896" s="41" t="s">
        <v>1283</v>
      </c>
      <c r="D896" s="41" t="s">
        <v>439</v>
      </c>
      <c r="E896" s="22" t="s">
        <v>3429</v>
      </c>
      <c r="F896" s="64">
        <v>2601</v>
      </c>
      <c r="G896" s="65" t="s">
        <v>131</v>
      </c>
    </row>
    <row r="897" spans="1:7" outlineLevel="1" x14ac:dyDescent="0.25">
      <c r="A897" t="s">
        <v>109</v>
      </c>
      <c r="C897" s="41" t="s">
        <v>2596</v>
      </c>
      <c r="D897" s="41"/>
      <c r="E897" s="22" t="s">
        <v>2597</v>
      </c>
      <c r="F897" s="64">
        <v>2601</v>
      </c>
      <c r="G897" s="65" t="s">
        <v>105</v>
      </c>
    </row>
    <row r="898" spans="1:7" outlineLevel="1" x14ac:dyDescent="0.25">
      <c r="A898" t="s">
        <v>109</v>
      </c>
      <c r="C898" s="41" t="s">
        <v>1284</v>
      </c>
      <c r="D898" s="41" t="s">
        <v>439</v>
      </c>
      <c r="E898" s="22" t="s">
        <v>1285</v>
      </c>
      <c r="F898" s="64">
        <v>2601</v>
      </c>
      <c r="G898" s="65" t="s">
        <v>131</v>
      </c>
    </row>
    <row r="899" spans="1:7" outlineLevel="1" x14ac:dyDescent="0.25">
      <c r="A899" t="s">
        <v>109</v>
      </c>
      <c r="C899" s="41" t="s">
        <v>1286</v>
      </c>
      <c r="D899" s="41" t="s">
        <v>439</v>
      </c>
      <c r="E899" s="22" t="s">
        <v>1287</v>
      </c>
      <c r="F899" s="64">
        <v>2601</v>
      </c>
      <c r="G899" s="65" t="s">
        <v>131</v>
      </c>
    </row>
    <row r="900" spans="1:7" outlineLevel="1" x14ac:dyDescent="0.25">
      <c r="A900" t="s">
        <v>109</v>
      </c>
      <c r="C900" s="41" t="s">
        <v>2598</v>
      </c>
      <c r="D900" s="41"/>
      <c r="E900" s="22" t="s">
        <v>2599</v>
      </c>
      <c r="F900" s="64">
        <v>2601</v>
      </c>
      <c r="G900" s="65" t="s">
        <v>105</v>
      </c>
    </row>
    <row r="901" spans="1:7" outlineLevel="1" x14ac:dyDescent="0.25">
      <c r="A901" t="s">
        <v>109</v>
      </c>
      <c r="C901" s="41" t="s">
        <v>1292</v>
      </c>
      <c r="D901" s="41" t="s">
        <v>439</v>
      </c>
      <c r="E901" s="22" t="s">
        <v>1293</v>
      </c>
      <c r="F901" s="64">
        <v>2641</v>
      </c>
      <c r="G901" s="65" t="s">
        <v>105</v>
      </c>
    </row>
    <row r="902" spans="1:7" outlineLevel="1" x14ac:dyDescent="0.25">
      <c r="A902" t="s">
        <v>109</v>
      </c>
      <c r="C902" s="41" t="s">
        <v>1298</v>
      </c>
      <c r="D902" s="41" t="s">
        <v>439</v>
      </c>
      <c r="E902" s="22" t="s">
        <v>1299</v>
      </c>
      <c r="F902" s="64">
        <v>2651</v>
      </c>
      <c r="G902" s="65" t="s">
        <v>105</v>
      </c>
    </row>
    <row r="903" spans="1:7" outlineLevel="1" x14ac:dyDescent="0.25">
      <c r="A903" t="s">
        <v>109</v>
      </c>
      <c r="C903" s="41" t="s">
        <v>1300</v>
      </c>
      <c r="D903" s="41" t="s">
        <v>439</v>
      </c>
      <c r="E903" s="22" t="s">
        <v>1301</v>
      </c>
      <c r="F903" s="64">
        <v>2652</v>
      </c>
      <c r="G903" s="65" t="s">
        <v>105</v>
      </c>
    </row>
    <row r="904" spans="1:7" outlineLevel="1" x14ac:dyDescent="0.25">
      <c r="A904" t="s">
        <v>109</v>
      </c>
      <c r="C904" s="41" t="s">
        <v>1306</v>
      </c>
      <c r="D904" s="41" t="s">
        <v>439</v>
      </c>
      <c r="E904" s="22" t="s">
        <v>1307</v>
      </c>
      <c r="F904" s="64">
        <v>2660</v>
      </c>
      <c r="G904" s="65" t="s">
        <v>131</v>
      </c>
    </row>
    <row r="905" spans="1:7" outlineLevel="1" x14ac:dyDescent="0.25">
      <c r="A905" t="s">
        <v>109</v>
      </c>
      <c r="C905" s="41" t="s">
        <v>1308</v>
      </c>
      <c r="D905" s="41" t="s">
        <v>439</v>
      </c>
      <c r="E905" s="22" t="s">
        <v>1309</v>
      </c>
      <c r="F905" s="64">
        <v>2660</v>
      </c>
      <c r="G905" s="65" t="s">
        <v>105</v>
      </c>
    </row>
    <row r="906" spans="1:7" outlineLevel="1" x14ac:dyDescent="0.25">
      <c r="A906" t="s">
        <v>109</v>
      </c>
      <c r="C906" s="41" t="s">
        <v>1310</v>
      </c>
      <c r="D906" s="41" t="s">
        <v>439</v>
      </c>
      <c r="E906" s="22" t="s">
        <v>1311</v>
      </c>
      <c r="F906" s="64">
        <v>2660</v>
      </c>
      <c r="G906" s="65" t="s">
        <v>131</v>
      </c>
    </row>
    <row r="907" spans="1:7" outlineLevel="1" x14ac:dyDescent="0.25">
      <c r="A907" t="s">
        <v>109</v>
      </c>
      <c r="C907" s="41" t="s">
        <v>1876</v>
      </c>
      <c r="D907" s="41" t="s">
        <v>439</v>
      </c>
      <c r="E907" s="22" t="s">
        <v>1877</v>
      </c>
      <c r="F907" s="64">
        <v>2670</v>
      </c>
      <c r="G907" s="65" t="s">
        <v>131</v>
      </c>
    </row>
    <row r="908" spans="1:7" outlineLevel="1" x14ac:dyDescent="0.25">
      <c r="A908" t="s">
        <v>109</v>
      </c>
      <c r="C908" s="41" t="s">
        <v>1878</v>
      </c>
      <c r="D908" s="41" t="s">
        <v>439</v>
      </c>
      <c r="E908" s="22" t="s">
        <v>3430</v>
      </c>
      <c r="F908" s="64">
        <v>2670</v>
      </c>
      <c r="G908" s="65" t="s">
        <v>131</v>
      </c>
    </row>
    <row r="909" spans="1:7" outlineLevel="1" x14ac:dyDescent="0.25">
      <c r="A909" t="s">
        <v>109</v>
      </c>
      <c r="C909" s="41" t="s">
        <v>1879</v>
      </c>
      <c r="D909" s="41" t="s">
        <v>439</v>
      </c>
      <c r="E909" s="22" t="s">
        <v>1880</v>
      </c>
      <c r="F909" s="64">
        <v>2670</v>
      </c>
      <c r="G909" s="65" t="s">
        <v>131</v>
      </c>
    </row>
    <row r="910" spans="1:7" outlineLevel="1" x14ac:dyDescent="0.25">
      <c r="A910" t="s">
        <v>109</v>
      </c>
      <c r="C910" s="41" t="s">
        <v>1881</v>
      </c>
      <c r="D910" s="41" t="s">
        <v>439</v>
      </c>
      <c r="E910" s="22" t="s">
        <v>1882</v>
      </c>
      <c r="F910" s="64">
        <v>2670</v>
      </c>
      <c r="G910" s="65" t="s">
        <v>105</v>
      </c>
    </row>
    <row r="911" spans="1:7" outlineLevel="1" x14ac:dyDescent="0.25">
      <c r="A911" t="s">
        <v>109</v>
      </c>
      <c r="C911" s="41" t="s">
        <v>1883</v>
      </c>
      <c r="D911" s="41" t="s">
        <v>439</v>
      </c>
      <c r="E911" s="22" t="s">
        <v>1884</v>
      </c>
      <c r="F911" s="64">
        <v>2670</v>
      </c>
      <c r="G911" s="65" t="s">
        <v>131</v>
      </c>
    </row>
    <row r="912" spans="1:7" outlineLevel="1" x14ac:dyDescent="0.25">
      <c r="A912" t="s">
        <v>109</v>
      </c>
      <c r="C912" s="41" t="s">
        <v>2600</v>
      </c>
      <c r="D912" s="41"/>
      <c r="E912" s="22" t="s">
        <v>2601</v>
      </c>
      <c r="F912" s="64">
        <v>5501</v>
      </c>
      <c r="G912" s="65" t="s">
        <v>105</v>
      </c>
    </row>
    <row r="913" spans="1:7" outlineLevel="1" x14ac:dyDescent="0.25">
      <c r="A913" t="s">
        <v>109</v>
      </c>
      <c r="C913" s="41" t="s">
        <v>860</v>
      </c>
      <c r="D913" s="41" t="s">
        <v>439</v>
      </c>
      <c r="E913" s="22" t="s">
        <v>861</v>
      </c>
      <c r="F913" s="64">
        <v>5501</v>
      </c>
      <c r="G913" s="65" t="s">
        <v>131</v>
      </c>
    </row>
    <row r="914" spans="1:7" outlineLevel="1" x14ac:dyDescent="0.25">
      <c r="A914" t="s">
        <v>109</v>
      </c>
      <c r="C914" s="41" t="s">
        <v>2602</v>
      </c>
      <c r="D914" s="41" t="s">
        <v>439</v>
      </c>
      <c r="E914" s="22" t="s">
        <v>2603</v>
      </c>
      <c r="F914" s="64">
        <v>5515</v>
      </c>
      <c r="G914" s="65" t="s">
        <v>105</v>
      </c>
    </row>
    <row r="915" spans="1:7" outlineLevel="1" x14ac:dyDescent="0.25">
      <c r="A915" t="s">
        <v>109</v>
      </c>
      <c r="C915" s="41" t="s">
        <v>862</v>
      </c>
      <c r="D915" s="41" t="s">
        <v>439</v>
      </c>
      <c r="E915" s="22" t="s">
        <v>863</v>
      </c>
      <c r="F915" s="64">
        <v>5516</v>
      </c>
      <c r="G915" s="65" t="s">
        <v>131</v>
      </c>
    </row>
    <row r="916" spans="1:7" outlineLevel="1" x14ac:dyDescent="0.25">
      <c r="A916" t="s">
        <v>109</v>
      </c>
      <c r="C916" s="41" t="s">
        <v>864</v>
      </c>
      <c r="D916" s="41" t="s">
        <v>439</v>
      </c>
      <c r="E916" s="22" t="s">
        <v>3431</v>
      </c>
      <c r="F916" s="64">
        <v>5516</v>
      </c>
      <c r="G916" s="65" t="s">
        <v>131</v>
      </c>
    </row>
    <row r="917" spans="1:7" outlineLevel="1" x14ac:dyDescent="0.25">
      <c r="A917" t="s">
        <v>109</v>
      </c>
      <c r="C917" s="41" t="s">
        <v>865</v>
      </c>
      <c r="D917" s="41" t="s">
        <v>439</v>
      </c>
      <c r="E917" s="22" t="s">
        <v>866</v>
      </c>
      <c r="F917" s="64">
        <v>5517</v>
      </c>
      <c r="G917" s="65" t="s">
        <v>131</v>
      </c>
    </row>
    <row r="918" spans="1:7" outlineLevel="1" x14ac:dyDescent="0.25">
      <c r="A918" t="s">
        <v>109</v>
      </c>
      <c r="C918" s="41" t="s">
        <v>867</v>
      </c>
      <c r="D918" s="41" t="s">
        <v>439</v>
      </c>
      <c r="E918" s="22" t="s">
        <v>2604</v>
      </c>
      <c r="F918" s="64">
        <v>5518</v>
      </c>
      <c r="G918" s="65" t="s">
        <v>131</v>
      </c>
    </row>
    <row r="919" spans="1:7" outlineLevel="1" x14ac:dyDescent="0.25">
      <c r="A919" t="s">
        <v>109</v>
      </c>
      <c r="C919" s="41" t="s">
        <v>868</v>
      </c>
      <c r="D919" s="41" t="s">
        <v>439</v>
      </c>
      <c r="E919" s="22" t="s">
        <v>3432</v>
      </c>
      <c r="F919" s="64">
        <v>5518</v>
      </c>
      <c r="G919" s="65" t="s">
        <v>105</v>
      </c>
    </row>
    <row r="920" spans="1:7" outlineLevel="1" x14ac:dyDescent="0.25">
      <c r="A920" t="s">
        <v>109</v>
      </c>
      <c r="C920" s="41" t="s">
        <v>869</v>
      </c>
      <c r="D920" s="41" t="s">
        <v>439</v>
      </c>
      <c r="E920" s="22" t="s">
        <v>2605</v>
      </c>
      <c r="F920" s="64">
        <v>5518</v>
      </c>
      <c r="G920" s="65" t="s">
        <v>105</v>
      </c>
    </row>
    <row r="921" spans="1:7" outlineLevel="1" x14ac:dyDescent="0.25">
      <c r="A921" t="s">
        <v>109</v>
      </c>
      <c r="C921" s="41" t="s">
        <v>870</v>
      </c>
      <c r="D921" s="41" t="s">
        <v>439</v>
      </c>
      <c r="E921" s="22" t="s">
        <v>3433</v>
      </c>
      <c r="F921" s="64">
        <v>5518</v>
      </c>
      <c r="G921" s="65" t="s">
        <v>131</v>
      </c>
    </row>
    <row r="922" spans="1:7" outlineLevel="1" x14ac:dyDescent="0.25">
      <c r="A922" t="s">
        <v>109</v>
      </c>
      <c r="C922" s="41" t="s">
        <v>871</v>
      </c>
      <c r="D922" s="41" t="s">
        <v>439</v>
      </c>
      <c r="E922" s="22" t="s">
        <v>872</v>
      </c>
      <c r="F922" s="64">
        <v>5518</v>
      </c>
      <c r="G922" s="65" t="s">
        <v>131</v>
      </c>
    </row>
    <row r="923" spans="1:7" outlineLevel="1" x14ac:dyDescent="0.25">
      <c r="A923" t="s">
        <v>109</v>
      </c>
      <c r="C923" s="41" t="s">
        <v>873</v>
      </c>
      <c r="D923" s="41" t="s">
        <v>439</v>
      </c>
      <c r="E923" s="22" t="s">
        <v>874</v>
      </c>
      <c r="F923" s="64">
        <v>5519</v>
      </c>
      <c r="G923" s="65" t="s">
        <v>131</v>
      </c>
    </row>
    <row r="924" spans="1:7" outlineLevel="1" x14ac:dyDescent="0.25">
      <c r="A924" t="s">
        <v>109</v>
      </c>
      <c r="C924" s="41" t="s">
        <v>875</v>
      </c>
      <c r="D924" s="41" t="s">
        <v>439</v>
      </c>
      <c r="E924" s="22" t="s">
        <v>876</v>
      </c>
      <c r="F924" s="64">
        <v>5519</v>
      </c>
      <c r="G924" s="65" t="s">
        <v>131</v>
      </c>
    </row>
    <row r="925" spans="1:7" outlineLevel="1" x14ac:dyDescent="0.25">
      <c r="A925" t="s">
        <v>109</v>
      </c>
      <c r="C925" s="41" t="s">
        <v>877</v>
      </c>
      <c r="D925" s="41" t="s">
        <v>439</v>
      </c>
      <c r="E925" s="22" t="s">
        <v>878</v>
      </c>
      <c r="F925" s="64">
        <v>5519</v>
      </c>
      <c r="G925" s="65" t="s">
        <v>131</v>
      </c>
    </row>
    <row r="926" spans="1:7" outlineLevel="1" x14ac:dyDescent="0.25">
      <c r="A926" t="s">
        <v>109</v>
      </c>
      <c r="C926" s="41" t="s">
        <v>879</v>
      </c>
      <c r="D926" s="41" t="s">
        <v>439</v>
      </c>
      <c r="E926" s="22" t="s">
        <v>880</v>
      </c>
      <c r="F926" s="64">
        <v>5519</v>
      </c>
      <c r="G926" s="65" t="s">
        <v>105</v>
      </c>
    </row>
    <row r="927" spans="1:7" outlineLevel="1" x14ac:dyDescent="0.25">
      <c r="A927" t="s">
        <v>109</v>
      </c>
      <c r="C927" s="41" t="s">
        <v>881</v>
      </c>
      <c r="D927" s="41" t="s">
        <v>439</v>
      </c>
      <c r="E927" s="22" t="s">
        <v>882</v>
      </c>
      <c r="F927" s="64">
        <v>5519</v>
      </c>
      <c r="G927" s="65" t="s">
        <v>105</v>
      </c>
    </row>
    <row r="928" spans="1:7" outlineLevel="1" x14ac:dyDescent="0.25">
      <c r="A928" t="s">
        <v>109</v>
      </c>
      <c r="C928" s="41" t="s">
        <v>883</v>
      </c>
      <c r="D928" s="41" t="s">
        <v>439</v>
      </c>
      <c r="E928" s="22" t="s">
        <v>884</v>
      </c>
      <c r="F928" s="64">
        <v>5520</v>
      </c>
      <c r="G928" s="65" t="s">
        <v>131</v>
      </c>
    </row>
    <row r="929" spans="1:7" outlineLevel="1" x14ac:dyDescent="0.25">
      <c r="A929" t="s">
        <v>109</v>
      </c>
      <c r="C929" s="41" t="s">
        <v>885</v>
      </c>
      <c r="D929" s="41" t="s">
        <v>439</v>
      </c>
      <c r="E929" s="22" t="s">
        <v>886</v>
      </c>
      <c r="F929" s="64">
        <v>5520</v>
      </c>
      <c r="G929" s="65" t="s">
        <v>131</v>
      </c>
    </row>
    <row r="930" spans="1:7" outlineLevel="1" x14ac:dyDescent="0.25">
      <c r="A930" t="s">
        <v>109</v>
      </c>
      <c r="C930" s="41" t="s">
        <v>2606</v>
      </c>
      <c r="D930" s="41" t="s">
        <v>439</v>
      </c>
      <c r="E930" s="22" t="s">
        <v>2607</v>
      </c>
      <c r="F930" s="64">
        <v>5521</v>
      </c>
      <c r="G930" s="65" t="s">
        <v>105</v>
      </c>
    </row>
    <row r="931" spans="1:7" outlineLevel="1" x14ac:dyDescent="0.25">
      <c r="A931" t="s">
        <v>109</v>
      </c>
      <c r="C931" s="41" t="s">
        <v>887</v>
      </c>
      <c r="D931" s="41" t="s">
        <v>439</v>
      </c>
      <c r="E931" s="22" t="s">
        <v>888</v>
      </c>
      <c r="F931" s="64">
        <v>5522</v>
      </c>
      <c r="G931" s="65" t="s">
        <v>131</v>
      </c>
    </row>
    <row r="932" spans="1:7" outlineLevel="1" x14ac:dyDescent="0.25">
      <c r="A932" t="s">
        <v>109</v>
      </c>
      <c r="C932" s="41" t="s">
        <v>2608</v>
      </c>
      <c r="D932" s="41"/>
      <c r="E932" s="22" t="s">
        <v>2609</v>
      </c>
      <c r="F932" s="64">
        <v>5522</v>
      </c>
      <c r="G932" s="65" t="s">
        <v>105</v>
      </c>
    </row>
    <row r="933" spans="1:7" outlineLevel="1" x14ac:dyDescent="0.25">
      <c r="A933" t="s">
        <v>109</v>
      </c>
      <c r="C933" s="41" t="s">
        <v>2610</v>
      </c>
      <c r="D933" s="41"/>
      <c r="E933" s="22" t="s">
        <v>2611</v>
      </c>
      <c r="F933" s="64">
        <v>5522</v>
      </c>
      <c r="G933" s="65" t="s">
        <v>105</v>
      </c>
    </row>
    <row r="934" spans="1:7" outlineLevel="1" x14ac:dyDescent="0.25">
      <c r="A934" t="s">
        <v>109</v>
      </c>
      <c r="C934" s="41" t="s">
        <v>889</v>
      </c>
      <c r="D934" s="41" t="s">
        <v>439</v>
      </c>
      <c r="E934" s="22" t="s">
        <v>890</v>
      </c>
      <c r="F934" s="64">
        <v>5550</v>
      </c>
      <c r="G934" s="65" t="s">
        <v>131</v>
      </c>
    </row>
    <row r="935" spans="1:7" outlineLevel="1" x14ac:dyDescent="0.25">
      <c r="A935" t="s">
        <v>109</v>
      </c>
      <c r="C935" s="41" t="s">
        <v>891</v>
      </c>
      <c r="D935" s="41" t="s">
        <v>439</v>
      </c>
      <c r="E935" s="22" t="s">
        <v>892</v>
      </c>
      <c r="F935" s="64">
        <v>5555</v>
      </c>
      <c r="G935" s="65" t="s">
        <v>131</v>
      </c>
    </row>
    <row r="936" spans="1:7" outlineLevel="1" x14ac:dyDescent="0.25">
      <c r="A936" t="s">
        <v>109</v>
      </c>
      <c r="C936" s="41" t="s">
        <v>893</v>
      </c>
      <c r="D936" s="41" t="s">
        <v>439</v>
      </c>
      <c r="E936" s="22" t="s">
        <v>894</v>
      </c>
      <c r="F936" s="64">
        <v>5555</v>
      </c>
      <c r="G936" s="65" t="s">
        <v>131</v>
      </c>
    </row>
    <row r="937" spans="1:7" outlineLevel="1" x14ac:dyDescent="0.25">
      <c r="A937" t="s">
        <v>109</v>
      </c>
      <c r="C937" s="41" t="s">
        <v>895</v>
      </c>
      <c r="D937" s="41" t="s">
        <v>439</v>
      </c>
      <c r="E937" s="22" t="s">
        <v>896</v>
      </c>
      <c r="F937" s="64">
        <v>5556</v>
      </c>
      <c r="G937" s="65" t="s">
        <v>105</v>
      </c>
    </row>
    <row r="938" spans="1:7" outlineLevel="1" x14ac:dyDescent="0.25">
      <c r="A938" t="s">
        <v>109</v>
      </c>
      <c r="C938" s="41" t="s">
        <v>897</v>
      </c>
      <c r="D938" s="41" t="s">
        <v>439</v>
      </c>
      <c r="E938" s="22" t="s">
        <v>898</v>
      </c>
      <c r="F938" s="64">
        <v>5556</v>
      </c>
      <c r="G938" s="65" t="s">
        <v>105</v>
      </c>
    </row>
    <row r="939" spans="1:7" outlineLevel="1" x14ac:dyDescent="0.25">
      <c r="A939" t="s">
        <v>109</v>
      </c>
      <c r="C939" s="41" t="s">
        <v>899</v>
      </c>
      <c r="D939" s="41" t="s">
        <v>439</v>
      </c>
      <c r="E939" s="22" t="s">
        <v>900</v>
      </c>
      <c r="F939" s="64">
        <v>5556</v>
      </c>
      <c r="G939" s="65" t="s">
        <v>105</v>
      </c>
    </row>
    <row r="940" spans="1:7" outlineLevel="1" x14ac:dyDescent="0.25">
      <c r="A940" t="s">
        <v>109</v>
      </c>
      <c r="C940" s="41" t="s">
        <v>901</v>
      </c>
      <c r="D940" s="41" t="s">
        <v>439</v>
      </c>
      <c r="E940" s="22" t="s">
        <v>902</v>
      </c>
      <c r="F940" s="64">
        <v>5556</v>
      </c>
      <c r="G940" s="65" t="s">
        <v>105</v>
      </c>
    </row>
    <row r="941" spans="1:7" outlineLevel="1" x14ac:dyDescent="0.25">
      <c r="A941" t="s">
        <v>109</v>
      </c>
      <c r="C941" s="41" t="s">
        <v>903</v>
      </c>
      <c r="D941" s="41" t="s">
        <v>439</v>
      </c>
      <c r="E941" s="22" t="s">
        <v>904</v>
      </c>
      <c r="F941" s="64">
        <v>5556</v>
      </c>
      <c r="G941" s="65" t="s">
        <v>105</v>
      </c>
    </row>
    <row r="942" spans="1:7" outlineLevel="1" x14ac:dyDescent="0.25">
      <c r="A942" t="s">
        <v>109</v>
      </c>
      <c r="C942" s="41" t="s">
        <v>905</v>
      </c>
      <c r="D942" s="41" t="s">
        <v>439</v>
      </c>
      <c r="E942" s="22" t="s">
        <v>906</v>
      </c>
      <c r="F942" s="64">
        <v>5557</v>
      </c>
      <c r="G942" s="65" t="s">
        <v>105</v>
      </c>
    </row>
    <row r="943" spans="1:7" outlineLevel="1" x14ac:dyDescent="0.25">
      <c r="A943" t="s">
        <v>109</v>
      </c>
      <c r="C943" s="41" t="s">
        <v>907</v>
      </c>
      <c r="D943" s="41" t="s">
        <v>439</v>
      </c>
      <c r="E943" s="22" t="s">
        <v>908</v>
      </c>
      <c r="F943" s="64">
        <v>5557</v>
      </c>
      <c r="G943" s="65" t="s">
        <v>105</v>
      </c>
    </row>
    <row r="944" spans="1:7" outlineLevel="1" x14ac:dyDescent="0.25">
      <c r="A944" t="s">
        <v>109</v>
      </c>
      <c r="C944" s="41" t="s">
        <v>909</v>
      </c>
      <c r="D944" s="41" t="s">
        <v>439</v>
      </c>
      <c r="E944" s="22" t="s">
        <v>910</v>
      </c>
      <c r="F944" s="64">
        <v>5557</v>
      </c>
      <c r="G944" s="65" t="s">
        <v>131</v>
      </c>
    </row>
    <row r="945" spans="1:7" outlineLevel="1" x14ac:dyDescent="0.25">
      <c r="A945" t="s">
        <v>109</v>
      </c>
      <c r="C945" s="41" t="s">
        <v>911</v>
      </c>
      <c r="D945" s="41" t="s">
        <v>439</v>
      </c>
      <c r="E945" s="22" t="s">
        <v>912</v>
      </c>
      <c r="F945" s="64">
        <v>5557</v>
      </c>
      <c r="G945" s="65" t="s">
        <v>105</v>
      </c>
    </row>
    <row r="946" spans="1:7" outlineLevel="1" x14ac:dyDescent="0.25">
      <c r="A946" t="s">
        <v>109</v>
      </c>
      <c r="C946" s="41" t="s">
        <v>913</v>
      </c>
      <c r="D946" s="41" t="s">
        <v>439</v>
      </c>
      <c r="E946" s="22" t="s">
        <v>914</v>
      </c>
      <c r="F946" s="64">
        <v>5557</v>
      </c>
      <c r="G946" s="65" t="s">
        <v>105</v>
      </c>
    </row>
    <row r="947" spans="1:7" outlineLevel="1" x14ac:dyDescent="0.25">
      <c r="A947" t="s">
        <v>109</v>
      </c>
      <c r="C947" s="41" t="s">
        <v>915</v>
      </c>
      <c r="D947" s="41" t="s">
        <v>439</v>
      </c>
      <c r="E947" s="22" t="s">
        <v>916</v>
      </c>
      <c r="F947" s="64">
        <v>5557</v>
      </c>
      <c r="G947" s="65" t="s">
        <v>105</v>
      </c>
    </row>
    <row r="948" spans="1:7" outlineLevel="1" x14ac:dyDescent="0.25">
      <c r="A948" t="s">
        <v>109</v>
      </c>
      <c r="C948" s="41" t="s">
        <v>917</v>
      </c>
      <c r="D948" s="41" t="s">
        <v>439</v>
      </c>
      <c r="E948" s="22" t="s">
        <v>3434</v>
      </c>
      <c r="F948" s="64">
        <v>5557</v>
      </c>
      <c r="G948" s="65" t="s">
        <v>105</v>
      </c>
    </row>
    <row r="949" spans="1:7" outlineLevel="1" x14ac:dyDescent="0.25">
      <c r="A949" t="s">
        <v>109</v>
      </c>
      <c r="C949" s="41" t="s">
        <v>918</v>
      </c>
      <c r="D949" s="41" t="s">
        <v>439</v>
      </c>
      <c r="E949" s="22" t="s">
        <v>919</v>
      </c>
      <c r="F949" s="64">
        <v>5558</v>
      </c>
      <c r="G949" s="65" t="s">
        <v>131</v>
      </c>
    </row>
    <row r="950" spans="1:7" outlineLevel="1" x14ac:dyDescent="0.25">
      <c r="A950" t="s">
        <v>109</v>
      </c>
      <c r="C950" s="41" t="s">
        <v>920</v>
      </c>
      <c r="D950" s="41" t="s">
        <v>439</v>
      </c>
      <c r="E950" s="22" t="s">
        <v>921</v>
      </c>
      <c r="F950" s="64">
        <v>5558</v>
      </c>
      <c r="G950" s="65" t="s">
        <v>131</v>
      </c>
    </row>
    <row r="951" spans="1:7" outlineLevel="1" x14ac:dyDescent="0.25">
      <c r="A951" t="s">
        <v>109</v>
      </c>
      <c r="C951" s="41" t="s">
        <v>924</v>
      </c>
      <c r="D951" s="41" t="s">
        <v>439</v>
      </c>
      <c r="E951" s="22" t="s">
        <v>925</v>
      </c>
      <c r="F951" s="64">
        <v>5581</v>
      </c>
      <c r="G951" s="65" t="s">
        <v>105</v>
      </c>
    </row>
    <row r="952" spans="1:7" outlineLevel="1" x14ac:dyDescent="0.25">
      <c r="A952" t="s">
        <v>109</v>
      </c>
      <c r="C952" s="41" t="s">
        <v>926</v>
      </c>
      <c r="D952" s="41" t="s">
        <v>439</v>
      </c>
      <c r="E952" s="22" t="s">
        <v>927</v>
      </c>
      <c r="F952" s="64">
        <v>5581</v>
      </c>
      <c r="G952" s="65" t="s">
        <v>131</v>
      </c>
    </row>
    <row r="953" spans="1:7" outlineLevel="1" x14ac:dyDescent="0.25">
      <c r="A953" t="s">
        <v>109</v>
      </c>
      <c r="C953" s="41" t="s">
        <v>928</v>
      </c>
      <c r="D953" s="41" t="s">
        <v>439</v>
      </c>
      <c r="E953" s="22" t="s">
        <v>929</v>
      </c>
      <c r="F953" s="64">
        <v>5581</v>
      </c>
      <c r="G953" s="65" t="s">
        <v>105</v>
      </c>
    </row>
    <row r="954" spans="1:7" outlineLevel="1" x14ac:dyDescent="0.25">
      <c r="A954" t="s">
        <v>109</v>
      </c>
      <c r="C954" s="41" t="s">
        <v>930</v>
      </c>
      <c r="D954" s="41" t="s">
        <v>439</v>
      </c>
      <c r="E954" s="22" t="s">
        <v>931</v>
      </c>
      <c r="F954" s="64">
        <v>5585</v>
      </c>
      <c r="G954" s="65" t="s">
        <v>131</v>
      </c>
    </row>
    <row r="955" spans="1:7" outlineLevel="1" x14ac:dyDescent="0.25">
      <c r="A955" t="s">
        <v>109</v>
      </c>
      <c r="C955" s="41" t="s">
        <v>932</v>
      </c>
      <c r="D955" s="41" t="s">
        <v>439</v>
      </c>
      <c r="E955" s="22" t="s">
        <v>3435</v>
      </c>
      <c r="F955" s="64">
        <v>5586</v>
      </c>
      <c r="G955" s="65" t="s">
        <v>131</v>
      </c>
    </row>
    <row r="956" spans="1:7" outlineLevel="1" x14ac:dyDescent="0.25">
      <c r="A956" t="s">
        <v>109</v>
      </c>
      <c r="C956" s="41" t="s">
        <v>2612</v>
      </c>
      <c r="D956" s="41"/>
      <c r="E956" s="22" t="s">
        <v>2613</v>
      </c>
      <c r="F956" s="64">
        <v>5586</v>
      </c>
      <c r="G956" s="65" t="s">
        <v>105</v>
      </c>
    </row>
    <row r="957" spans="1:7" outlineLevel="1" x14ac:dyDescent="0.25">
      <c r="A957" t="s">
        <v>109</v>
      </c>
      <c r="C957" s="41" t="s">
        <v>2614</v>
      </c>
      <c r="D957" s="41" t="s">
        <v>439</v>
      </c>
      <c r="E957" s="22" t="s">
        <v>2615</v>
      </c>
      <c r="F957" s="64">
        <v>5586</v>
      </c>
      <c r="G957" s="65" t="s">
        <v>131</v>
      </c>
    </row>
    <row r="958" spans="1:7" outlineLevel="1" x14ac:dyDescent="0.25">
      <c r="A958" t="s">
        <v>109</v>
      </c>
      <c r="C958" s="41" t="s">
        <v>933</v>
      </c>
      <c r="D958" s="41" t="s">
        <v>439</v>
      </c>
      <c r="E958" s="22" t="s">
        <v>934</v>
      </c>
      <c r="F958" s="64">
        <v>5587</v>
      </c>
      <c r="G958" s="65" t="s">
        <v>105</v>
      </c>
    </row>
    <row r="959" spans="1:7" outlineLevel="1" x14ac:dyDescent="0.25">
      <c r="A959" t="s">
        <v>109</v>
      </c>
      <c r="C959" s="41" t="s">
        <v>935</v>
      </c>
      <c r="D959" s="41" t="s">
        <v>439</v>
      </c>
      <c r="E959" s="22" t="s">
        <v>936</v>
      </c>
      <c r="F959" s="64">
        <v>5587</v>
      </c>
      <c r="G959" s="65" t="s">
        <v>105</v>
      </c>
    </row>
    <row r="960" spans="1:7" outlineLevel="1" x14ac:dyDescent="0.25">
      <c r="A960" t="s">
        <v>109</v>
      </c>
      <c r="C960" s="41" t="s">
        <v>937</v>
      </c>
      <c r="D960" s="41" t="s">
        <v>439</v>
      </c>
      <c r="E960" s="22" t="s">
        <v>3436</v>
      </c>
      <c r="F960" s="64">
        <v>5588</v>
      </c>
      <c r="G960" s="65" t="s">
        <v>131</v>
      </c>
    </row>
    <row r="961" spans="1:7" outlineLevel="1" x14ac:dyDescent="0.25">
      <c r="A961" t="s">
        <v>109</v>
      </c>
      <c r="C961" s="41" t="s">
        <v>2616</v>
      </c>
      <c r="D961" s="41" t="s">
        <v>439</v>
      </c>
      <c r="E961" s="22" t="s">
        <v>2617</v>
      </c>
      <c r="F961" s="64">
        <v>5588</v>
      </c>
      <c r="G961" s="65" t="s">
        <v>131</v>
      </c>
    </row>
    <row r="962" spans="1:7" outlineLevel="1" x14ac:dyDescent="0.25">
      <c r="A962" t="s">
        <v>109</v>
      </c>
      <c r="C962" s="41" t="s">
        <v>938</v>
      </c>
      <c r="D962" s="41" t="s">
        <v>439</v>
      </c>
      <c r="E962" s="22" t="s">
        <v>939</v>
      </c>
      <c r="F962" s="64">
        <v>5588</v>
      </c>
      <c r="G962" s="65" t="s">
        <v>131</v>
      </c>
    </row>
    <row r="963" spans="1:7" outlineLevel="1" x14ac:dyDescent="0.25">
      <c r="A963" t="s">
        <v>109</v>
      </c>
      <c r="C963" s="41" t="s">
        <v>940</v>
      </c>
      <c r="D963" s="41" t="s">
        <v>439</v>
      </c>
      <c r="E963" s="22" t="s">
        <v>941</v>
      </c>
      <c r="F963" s="64">
        <v>5588</v>
      </c>
      <c r="G963" s="65" t="s">
        <v>131</v>
      </c>
    </row>
    <row r="964" spans="1:7" outlineLevel="1" x14ac:dyDescent="0.25">
      <c r="A964" t="s">
        <v>109</v>
      </c>
      <c r="C964" s="41" t="s">
        <v>942</v>
      </c>
      <c r="D964" s="41" t="s">
        <v>439</v>
      </c>
      <c r="E964" s="22" t="s">
        <v>943</v>
      </c>
      <c r="F964" s="64">
        <v>5588</v>
      </c>
      <c r="G964" s="65" t="s">
        <v>131</v>
      </c>
    </row>
    <row r="965" spans="1:7" outlineLevel="1" x14ac:dyDescent="0.25">
      <c r="A965" t="s">
        <v>109</v>
      </c>
      <c r="C965" s="41" t="s">
        <v>944</v>
      </c>
      <c r="D965" s="41" t="s">
        <v>439</v>
      </c>
      <c r="E965" s="22" t="s">
        <v>945</v>
      </c>
      <c r="F965" s="64">
        <v>5588</v>
      </c>
      <c r="G965" s="65" t="s">
        <v>131</v>
      </c>
    </row>
    <row r="966" spans="1:7" outlineLevel="1" x14ac:dyDescent="0.25">
      <c r="A966" t="s">
        <v>109</v>
      </c>
      <c r="C966" s="41" t="s">
        <v>946</v>
      </c>
      <c r="D966" s="41" t="s">
        <v>439</v>
      </c>
      <c r="E966" s="22" t="s">
        <v>947</v>
      </c>
      <c r="F966" s="64">
        <v>5588</v>
      </c>
      <c r="G966" s="65" t="s">
        <v>131</v>
      </c>
    </row>
    <row r="967" spans="1:7" outlineLevel="1" x14ac:dyDescent="0.25">
      <c r="A967" t="s">
        <v>109</v>
      </c>
      <c r="C967" s="41" t="s">
        <v>948</v>
      </c>
      <c r="D967" s="41" t="s">
        <v>439</v>
      </c>
      <c r="E967" s="22" t="s">
        <v>949</v>
      </c>
      <c r="F967" s="64">
        <v>5588</v>
      </c>
      <c r="G967" s="65" t="s">
        <v>131</v>
      </c>
    </row>
    <row r="968" spans="1:7" outlineLevel="1" x14ac:dyDescent="0.25">
      <c r="A968" t="s">
        <v>109</v>
      </c>
      <c r="C968" s="41" t="s">
        <v>950</v>
      </c>
      <c r="D968" s="41" t="s">
        <v>439</v>
      </c>
      <c r="E968" s="22" t="s">
        <v>951</v>
      </c>
      <c r="F968" s="64">
        <v>5588</v>
      </c>
      <c r="G968" s="65" t="s">
        <v>105</v>
      </c>
    </row>
    <row r="969" spans="1:7" outlineLevel="1" x14ac:dyDescent="0.25">
      <c r="A969" t="s">
        <v>109</v>
      </c>
      <c r="C969" s="41" t="s">
        <v>2618</v>
      </c>
      <c r="D969" s="41"/>
      <c r="E969" s="22" t="s">
        <v>2619</v>
      </c>
      <c r="F969" s="64">
        <v>5588</v>
      </c>
      <c r="G969" s="65" t="s">
        <v>105</v>
      </c>
    </row>
    <row r="970" spans="1:7" outlineLevel="1" x14ac:dyDescent="0.25">
      <c r="A970" t="s">
        <v>109</v>
      </c>
      <c r="C970" s="41" t="s">
        <v>952</v>
      </c>
      <c r="D970" s="41" t="s">
        <v>439</v>
      </c>
      <c r="E970" s="22" t="s">
        <v>953</v>
      </c>
      <c r="F970" s="64">
        <v>5588</v>
      </c>
      <c r="G970" s="65" t="s">
        <v>105</v>
      </c>
    </row>
    <row r="971" spans="1:7" outlineLevel="1" x14ac:dyDescent="0.25">
      <c r="A971" t="s">
        <v>109</v>
      </c>
      <c r="C971" s="41" t="s">
        <v>2620</v>
      </c>
      <c r="D971" s="41"/>
      <c r="E971" s="22" t="s">
        <v>2621</v>
      </c>
      <c r="F971" s="64">
        <v>5588</v>
      </c>
      <c r="G971" s="65" t="s">
        <v>105</v>
      </c>
    </row>
    <row r="972" spans="1:7" outlineLevel="1" x14ac:dyDescent="0.25">
      <c r="A972" t="s">
        <v>109</v>
      </c>
      <c r="C972" s="41" t="s">
        <v>2622</v>
      </c>
      <c r="D972" s="41"/>
      <c r="E972" s="22" t="s">
        <v>2623</v>
      </c>
      <c r="F972" s="64">
        <v>5588</v>
      </c>
      <c r="G972" s="65" t="s">
        <v>105</v>
      </c>
    </row>
    <row r="973" spans="1:7" outlineLevel="1" x14ac:dyDescent="0.25">
      <c r="A973" t="s">
        <v>109</v>
      </c>
      <c r="C973" s="41" t="s">
        <v>2624</v>
      </c>
      <c r="D973" s="41"/>
      <c r="E973" s="22" t="s">
        <v>2625</v>
      </c>
      <c r="F973" s="64">
        <v>5588</v>
      </c>
      <c r="G973" s="65" t="s">
        <v>105</v>
      </c>
    </row>
    <row r="974" spans="1:7" outlineLevel="1" x14ac:dyDescent="0.25">
      <c r="A974" t="s">
        <v>109</v>
      </c>
      <c r="C974" s="41" t="s">
        <v>1845</v>
      </c>
      <c r="D974" s="41" t="s">
        <v>439</v>
      </c>
      <c r="E974" s="22" t="s">
        <v>1846</v>
      </c>
      <c r="F974" s="64">
        <v>5518</v>
      </c>
      <c r="G974" s="65" t="s">
        <v>131</v>
      </c>
    </row>
    <row r="975" spans="1:7" outlineLevel="1" x14ac:dyDescent="0.25">
      <c r="A975" t="s">
        <v>109</v>
      </c>
      <c r="C975" s="41" t="s">
        <v>1847</v>
      </c>
      <c r="D975" s="41" t="s">
        <v>439</v>
      </c>
      <c r="E975" s="22" t="s">
        <v>3437</v>
      </c>
      <c r="F975" s="64">
        <v>5518</v>
      </c>
      <c r="G975" s="65" t="s">
        <v>131</v>
      </c>
    </row>
    <row r="976" spans="1:7" outlineLevel="1" x14ac:dyDescent="0.25">
      <c r="A976" t="s">
        <v>109</v>
      </c>
      <c r="C976" s="41" t="s">
        <v>1848</v>
      </c>
      <c r="D976" s="41" t="s">
        <v>439</v>
      </c>
      <c r="E976" s="22" t="s">
        <v>3438</v>
      </c>
      <c r="F976" s="64">
        <v>5519</v>
      </c>
      <c r="G976" s="65" t="s">
        <v>131</v>
      </c>
    </row>
    <row r="977" spans="1:7" outlineLevel="1" x14ac:dyDescent="0.25">
      <c r="A977" t="s">
        <v>109</v>
      </c>
      <c r="C977" s="41" t="s">
        <v>1849</v>
      </c>
      <c r="D977" s="41" t="s">
        <v>439</v>
      </c>
      <c r="E977" s="22" t="s">
        <v>3439</v>
      </c>
      <c r="F977" s="64">
        <v>5519</v>
      </c>
      <c r="G977" s="65" t="s">
        <v>131</v>
      </c>
    </row>
    <row r="978" spans="1:7" outlineLevel="1" x14ac:dyDescent="0.25">
      <c r="A978" t="s">
        <v>109</v>
      </c>
      <c r="C978" s="41" t="s">
        <v>1850</v>
      </c>
      <c r="D978" s="41" t="s">
        <v>439</v>
      </c>
      <c r="E978" s="22" t="s">
        <v>3440</v>
      </c>
      <c r="F978" s="64">
        <v>5519</v>
      </c>
      <c r="G978" s="65" t="s">
        <v>131</v>
      </c>
    </row>
    <row r="979" spans="1:7" outlineLevel="1" x14ac:dyDescent="0.25">
      <c r="A979" t="s">
        <v>109</v>
      </c>
      <c r="C979" s="41" t="s">
        <v>1851</v>
      </c>
      <c r="D979" s="41" t="s">
        <v>439</v>
      </c>
      <c r="E979" s="22" t="s">
        <v>1852</v>
      </c>
      <c r="F979" s="64">
        <v>5519</v>
      </c>
      <c r="G979" s="65" t="s">
        <v>105</v>
      </c>
    </row>
    <row r="980" spans="1:7" outlineLevel="1" x14ac:dyDescent="0.25">
      <c r="A980" t="s">
        <v>109</v>
      </c>
      <c r="C980" s="41" t="s">
        <v>1853</v>
      </c>
      <c r="D980" s="41" t="s">
        <v>439</v>
      </c>
      <c r="E980" s="22" t="s">
        <v>3441</v>
      </c>
      <c r="F980" s="64">
        <v>5519</v>
      </c>
      <c r="G980" s="65" t="s">
        <v>131</v>
      </c>
    </row>
    <row r="981" spans="1:7" outlineLevel="1" x14ac:dyDescent="0.25">
      <c r="A981" t="s">
        <v>109</v>
      </c>
      <c r="C981" s="41" t="s">
        <v>1854</v>
      </c>
      <c r="D981" s="41" t="s">
        <v>439</v>
      </c>
      <c r="E981" s="22" t="s">
        <v>1855</v>
      </c>
      <c r="F981" s="64">
        <v>5519</v>
      </c>
      <c r="G981" s="65" t="s">
        <v>131</v>
      </c>
    </row>
    <row r="982" spans="1:7" outlineLevel="1" x14ac:dyDescent="0.25">
      <c r="A982" t="s">
        <v>109</v>
      </c>
      <c r="C982" s="41" t="s">
        <v>1856</v>
      </c>
      <c r="D982" s="41" t="s">
        <v>439</v>
      </c>
      <c r="E982" s="22" t="s">
        <v>1857</v>
      </c>
      <c r="F982" s="64">
        <v>5555</v>
      </c>
      <c r="G982" s="65" t="s">
        <v>105</v>
      </c>
    </row>
    <row r="983" spans="1:7" outlineLevel="1" x14ac:dyDescent="0.25">
      <c r="A983" t="s">
        <v>109</v>
      </c>
      <c r="C983" s="41" t="s">
        <v>1858</v>
      </c>
      <c r="D983" s="41" t="s">
        <v>439</v>
      </c>
      <c r="E983" s="22" t="s">
        <v>1859</v>
      </c>
      <c r="F983" s="64">
        <v>5581</v>
      </c>
      <c r="G983" s="65" t="s">
        <v>131</v>
      </c>
    </row>
    <row r="984" spans="1:7" outlineLevel="1" x14ac:dyDescent="0.25">
      <c r="A984" t="s">
        <v>109</v>
      </c>
      <c r="C984" s="41" t="s">
        <v>696</v>
      </c>
      <c r="D984" s="41" t="s">
        <v>439</v>
      </c>
      <c r="E984" s="22" t="s">
        <v>697</v>
      </c>
      <c r="F984" s="64">
        <v>2801</v>
      </c>
      <c r="G984" s="65" t="s">
        <v>131</v>
      </c>
    </row>
    <row r="985" spans="1:7" outlineLevel="1" x14ac:dyDescent="0.25">
      <c r="A985" t="s">
        <v>109</v>
      </c>
      <c r="C985" s="41" t="s">
        <v>698</v>
      </c>
      <c r="D985" s="41" t="s">
        <v>439</v>
      </c>
      <c r="E985" s="22" t="s">
        <v>699</v>
      </c>
      <c r="F985" s="64">
        <v>2801</v>
      </c>
      <c r="G985" s="65" t="s">
        <v>131</v>
      </c>
    </row>
    <row r="986" spans="1:7" outlineLevel="1" x14ac:dyDescent="0.25">
      <c r="A986" t="s">
        <v>109</v>
      </c>
      <c r="C986" s="41" t="s">
        <v>700</v>
      </c>
      <c r="D986" s="41" t="s">
        <v>439</v>
      </c>
      <c r="E986" s="22" t="s">
        <v>701</v>
      </c>
      <c r="F986" s="64">
        <v>2801</v>
      </c>
      <c r="G986" s="65" t="s">
        <v>105</v>
      </c>
    </row>
    <row r="987" spans="1:7" outlineLevel="1" x14ac:dyDescent="0.25">
      <c r="A987" t="s">
        <v>109</v>
      </c>
      <c r="C987" s="41" t="s">
        <v>702</v>
      </c>
      <c r="D987" s="41" t="s">
        <v>439</v>
      </c>
      <c r="E987" s="22" t="s">
        <v>703</v>
      </c>
      <c r="F987" s="64">
        <v>2801</v>
      </c>
      <c r="G987" s="65" t="s">
        <v>105</v>
      </c>
    </row>
    <row r="988" spans="1:7" outlineLevel="1" x14ac:dyDescent="0.25">
      <c r="A988" t="s">
        <v>109</v>
      </c>
      <c r="C988" s="41" t="s">
        <v>704</v>
      </c>
      <c r="D988" s="41" t="s">
        <v>439</v>
      </c>
      <c r="E988" s="22" t="s">
        <v>705</v>
      </c>
      <c r="F988" s="64">
        <v>2801</v>
      </c>
      <c r="G988" s="65" t="s">
        <v>131</v>
      </c>
    </row>
    <row r="989" spans="1:7" outlineLevel="1" x14ac:dyDescent="0.25">
      <c r="A989" t="s">
        <v>109</v>
      </c>
      <c r="C989" s="41" t="s">
        <v>1373</v>
      </c>
      <c r="D989" s="41" t="s">
        <v>439</v>
      </c>
      <c r="E989" s="22" t="s">
        <v>1374</v>
      </c>
      <c r="F989" s="64">
        <v>2801</v>
      </c>
      <c r="G989" s="65" t="s">
        <v>131</v>
      </c>
    </row>
    <row r="990" spans="1:7" outlineLevel="1" x14ac:dyDescent="0.25">
      <c r="A990" t="s">
        <v>109</v>
      </c>
      <c r="C990" s="41" t="s">
        <v>1375</v>
      </c>
      <c r="D990" s="41" t="s">
        <v>439</v>
      </c>
      <c r="E990" s="22" t="s">
        <v>1376</v>
      </c>
      <c r="F990" s="64">
        <v>2801</v>
      </c>
      <c r="G990" s="65" t="s">
        <v>105</v>
      </c>
    </row>
    <row r="991" spans="1:7" outlineLevel="1" x14ac:dyDescent="0.25">
      <c r="A991" t="s">
        <v>109</v>
      </c>
      <c r="C991" s="41" t="s">
        <v>1377</v>
      </c>
      <c r="D991" s="41" t="s">
        <v>439</v>
      </c>
      <c r="E991" s="22" t="s">
        <v>1378</v>
      </c>
      <c r="F991" s="64">
        <v>2801</v>
      </c>
      <c r="G991" s="65" t="s">
        <v>105</v>
      </c>
    </row>
    <row r="992" spans="1:7" outlineLevel="1" x14ac:dyDescent="0.25">
      <c r="A992" t="s">
        <v>109</v>
      </c>
      <c r="C992" s="41" t="s">
        <v>1379</v>
      </c>
      <c r="D992" s="41" t="s">
        <v>439</v>
      </c>
      <c r="E992" s="22" t="s">
        <v>1380</v>
      </c>
      <c r="F992" s="64">
        <v>2801</v>
      </c>
      <c r="G992" s="65" t="s">
        <v>105</v>
      </c>
    </row>
    <row r="993" spans="1:7" outlineLevel="1" x14ac:dyDescent="0.25">
      <c r="A993" t="s">
        <v>109</v>
      </c>
      <c r="C993" s="41" t="s">
        <v>1381</v>
      </c>
      <c r="D993" s="41" t="s">
        <v>439</v>
      </c>
      <c r="E993" s="22" t="s">
        <v>1382</v>
      </c>
      <c r="F993" s="64">
        <v>2801</v>
      </c>
      <c r="G993" s="65" t="s">
        <v>105</v>
      </c>
    </row>
    <row r="994" spans="1:7" outlineLevel="1" x14ac:dyDescent="0.25">
      <c r="A994" t="s">
        <v>109</v>
      </c>
      <c r="C994" s="41" t="s">
        <v>1383</v>
      </c>
      <c r="D994" s="41" t="s">
        <v>439</v>
      </c>
      <c r="E994" s="22" t="s">
        <v>1384</v>
      </c>
      <c r="F994" s="64">
        <v>2801</v>
      </c>
      <c r="G994" s="65" t="s">
        <v>105</v>
      </c>
    </row>
    <row r="995" spans="1:7" outlineLevel="1" x14ac:dyDescent="0.25">
      <c r="A995" t="s">
        <v>109</v>
      </c>
      <c r="C995" s="41" t="s">
        <v>1385</v>
      </c>
      <c r="D995" s="41" t="s">
        <v>439</v>
      </c>
      <c r="E995" s="22" t="s">
        <v>1386</v>
      </c>
      <c r="F995" s="64">
        <v>2801</v>
      </c>
      <c r="G995" s="65" t="s">
        <v>105</v>
      </c>
    </row>
    <row r="996" spans="1:7" outlineLevel="1" x14ac:dyDescent="0.25">
      <c r="A996" t="s">
        <v>109</v>
      </c>
      <c r="C996" s="41" t="s">
        <v>1387</v>
      </c>
      <c r="D996" s="41" t="s">
        <v>439</v>
      </c>
      <c r="E996" s="22" t="s">
        <v>1388</v>
      </c>
      <c r="F996" s="64">
        <v>2801</v>
      </c>
      <c r="G996" s="65" t="s">
        <v>131</v>
      </c>
    </row>
    <row r="997" spans="1:7" outlineLevel="1" x14ac:dyDescent="0.25">
      <c r="A997" t="s">
        <v>109</v>
      </c>
      <c r="C997" s="41" t="s">
        <v>1389</v>
      </c>
      <c r="D997" s="41" t="s">
        <v>439</v>
      </c>
      <c r="E997" s="22" t="s">
        <v>1390</v>
      </c>
      <c r="F997" s="64">
        <v>2801</v>
      </c>
      <c r="G997" s="65" t="s">
        <v>105</v>
      </c>
    </row>
    <row r="998" spans="1:7" outlineLevel="1" x14ac:dyDescent="0.25">
      <c r="A998" t="s">
        <v>109</v>
      </c>
      <c r="C998" s="41" t="s">
        <v>1391</v>
      </c>
      <c r="D998" s="41" t="s">
        <v>439</v>
      </c>
      <c r="E998" s="22" t="s">
        <v>1392</v>
      </c>
      <c r="F998" s="64">
        <v>2801</v>
      </c>
      <c r="G998" s="65" t="s">
        <v>131</v>
      </c>
    </row>
    <row r="999" spans="1:7" outlineLevel="1" x14ac:dyDescent="0.25">
      <c r="A999" t="s">
        <v>109</v>
      </c>
      <c r="C999" s="41" t="s">
        <v>1393</v>
      </c>
      <c r="D999" s="41" t="s">
        <v>439</v>
      </c>
      <c r="E999" s="22" t="s">
        <v>1394</v>
      </c>
      <c r="F999" s="64">
        <v>2801</v>
      </c>
      <c r="G999" s="65" t="s">
        <v>131</v>
      </c>
    </row>
    <row r="1000" spans="1:7" outlineLevel="1" x14ac:dyDescent="0.25">
      <c r="A1000" t="s">
        <v>109</v>
      </c>
      <c r="C1000" s="41" t="s">
        <v>1395</v>
      </c>
      <c r="D1000" s="41" t="s">
        <v>439</v>
      </c>
      <c r="E1000" s="22" t="s">
        <v>1396</v>
      </c>
      <c r="F1000" s="64">
        <v>2801</v>
      </c>
      <c r="G1000" s="65" t="s">
        <v>131</v>
      </c>
    </row>
    <row r="1001" spans="1:7" outlineLevel="1" x14ac:dyDescent="0.25">
      <c r="A1001" t="s">
        <v>109</v>
      </c>
      <c r="C1001" s="41" t="s">
        <v>1397</v>
      </c>
      <c r="D1001" s="41" t="s">
        <v>439</v>
      </c>
      <c r="E1001" s="22" t="s">
        <v>1398</v>
      </c>
      <c r="F1001" s="64">
        <v>2801</v>
      </c>
      <c r="G1001" s="65" t="s">
        <v>131</v>
      </c>
    </row>
    <row r="1002" spans="1:7" outlineLevel="1" x14ac:dyDescent="0.25">
      <c r="A1002" t="s">
        <v>109</v>
      </c>
      <c r="C1002" s="41" t="s">
        <v>1399</v>
      </c>
      <c r="D1002" s="41" t="s">
        <v>439</v>
      </c>
      <c r="E1002" s="22" t="s">
        <v>1400</v>
      </c>
      <c r="F1002" s="64">
        <v>2801</v>
      </c>
      <c r="G1002" s="65" t="s">
        <v>105</v>
      </c>
    </row>
    <row r="1003" spans="1:7" outlineLevel="1" x14ac:dyDescent="0.25">
      <c r="A1003" t="s">
        <v>109</v>
      </c>
      <c r="C1003" s="41" t="s">
        <v>1401</v>
      </c>
      <c r="D1003" s="41" t="s">
        <v>439</v>
      </c>
      <c r="E1003" s="22" t="s">
        <v>1402</v>
      </c>
      <c r="F1003" s="64">
        <v>2801</v>
      </c>
      <c r="G1003" s="65" t="s">
        <v>131</v>
      </c>
    </row>
    <row r="1004" spans="1:7" outlineLevel="1" x14ac:dyDescent="0.25">
      <c r="A1004" t="s">
        <v>109</v>
      </c>
      <c r="C1004" s="41" t="s">
        <v>1403</v>
      </c>
      <c r="D1004" s="41" t="s">
        <v>439</v>
      </c>
      <c r="E1004" s="22" t="s">
        <v>1404</v>
      </c>
      <c r="F1004" s="64">
        <v>2801</v>
      </c>
      <c r="G1004" s="65" t="s">
        <v>131</v>
      </c>
    </row>
    <row r="1005" spans="1:7" outlineLevel="1" x14ac:dyDescent="0.25">
      <c r="A1005" t="s">
        <v>109</v>
      </c>
      <c r="C1005" s="41" t="s">
        <v>1405</v>
      </c>
      <c r="D1005" s="41" t="s">
        <v>439</v>
      </c>
      <c r="E1005" s="22" t="s">
        <v>1406</v>
      </c>
      <c r="F1005" s="64">
        <v>2801</v>
      </c>
      <c r="G1005" s="65" t="s">
        <v>131</v>
      </c>
    </row>
    <row r="1006" spans="1:7" outlineLevel="1" x14ac:dyDescent="0.25">
      <c r="A1006" t="s">
        <v>109</v>
      </c>
      <c r="C1006" s="41" t="s">
        <v>1407</v>
      </c>
      <c r="D1006" s="41" t="s">
        <v>439</v>
      </c>
      <c r="E1006" s="22" t="s">
        <v>1408</v>
      </c>
      <c r="F1006" s="64">
        <v>2801</v>
      </c>
      <c r="G1006" s="65" t="s">
        <v>105</v>
      </c>
    </row>
    <row r="1007" spans="1:7" outlineLevel="1" x14ac:dyDescent="0.25">
      <c r="A1007" t="s">
        <v>109</v>
      </c>
      <c r="C1007" s="41" t="s">
        <v>1413</v>
      </c>
      <c r="D1007" s="41" t="s">
        <v>439</v>
      </c>
      <c r="E1007" s="22" t="s">
        <v>1414</v>
      </c>
      <c r="F1007" s="64">
        <v>2848</v>
      </c>
      <c r="G1007" s="65" t="s">
        <v>105</v>
      </c>
    </row>
    <row r="1008" spans="1:7" outlineLevel="1" x14ac:dyDescent="0.25">
      <c r="A1008" t="s">
        <v>109</v>
      </c>
      <c r="C1008" s="41" t="s">
        <v>1415</v>
      </c>
      <c r="D1008" s="41" t="s">
        <v>439</v>
      </c>
      <c r="E1008" s="22" t="s">
        <v>1416</v>
      </c>
      <c r="F1008" s="64">
        <v>2849</v>
      </c>
      <c r="G1008" s="65" t="s">
        <v>131</v>
      </c>
    </row>
    <row r="1009" spans="1:7" outlineLevel="1" x14ac:dyDescent="0.25">
      <c r="A1009" t="s">
        <v>109</v>
      </c>
      <c r="C1009" s="41" t="s">
        <v>1909</v>
      </c>
      <c r="D1009" s="41" t="s">
        <v>439</v>
      </c>
      <c r="E1009" s="22" t="s">
        <v>1910</v>
      </c>
      <c r="F1009" s="64">
        <v>2860</v>
      </c>
      <c r="G1009" s="65" t="s">
        <v>105</v>
      </c>
    </row>
    <row r="1010" spans="1:7" outlineLevel="1" x14ac:dyDescent="0.25">
      <c r="A1010" t="s">
        <v>109</v>
      </c>
      <c r="C1010" s="41" t="s">
        <v>1911</v>
      </c>
      <c r="D1010" s="41" t="s">
        <v>439</v>
      </c>
      <c r="E1010" s="22" t="s">
        <v>1912</v>
      </c>
      <c r="F1010" s="64">
        <v>2860</v>
      </c>
      <c r="G1010" s="65" t="s">
        <v>105</v>
      </c>
    </row>
    <row r="1011" spans="1:7" outlineLevel="1" x14ac:dyDescent="0.25">
      <c r="A1011" t="s">
        <v>109</v>
      </c>
      <c r="C1011" s="41" t="s">
        <v>1913</v>
      </c>
      <c r="D1011" s="41" t="s">
        <v>439</v>
      </c>
      <c r="E1011" s="22" t="s">
        <v>1914</v>
      </c>
      <c r="F1011" s="64">
        <v>2860</v>
      </c>
      <c r="G1011" s="65" t="s">
        <v>131</v>
      </c>
    </row>
    <row r="1012" spans="1:7" outlineLevel="1" x14ac:dyDescent="0.25">
      <c r="A1012" t="s">
        <v>109</v>
      </c>
      <c r="C1012" s="41" t="s">
        <v>1915</v>
      </c>
      <c r="D1012" s="41" t="s">
        <v>439</v>
      </c>
      <c r="E1012" s="22" t="s">
        <v>1916</v>
      </c>
      <c r="F1012" s="64">
        <v>2860</v>
      </c>
      <c r="G1012" s="65" t="s">
        <v>131</v>
      </c>
    </row>
    <row r="1013" spans="1:7" outlineLevel="1" x14ac:dyDescent="0.25">
      <c r="A1013" t="s">
        <v>109</v>
      </c>
      <c r="C1013" s="41" t="s">
        <v>725</v>
      </c>
      <c r="D1013" s="41" t="s">
        <v>439</v>
      </c>
      <c r="E1013" s="22" t="s">
        <v>726</v>
      </c>
      <c r="F1013" s="64">
        <v>2900</v>
      </c>
      <c r="G1013" s="65" t="s">
        <v>131</v>
      </c>
    </row>
    <row r="1014" spans="1:7" outlineLevel="1" x14ac:dyDescent="0.25">
      <c r="A1014" t="s">
        <v>109</v>
      </c>
      <c r="C1014" s="41" t="s">
        <v>727</v>
      </c>
      <c r="D1014" s="41" t="s">
        <v>439</v>
      </c>
      <c r="E1014" s="22" t="s">
        <v>728</v>
      </c>
      <c r="F1014" s="64">
        <v>2901</v>
      </c>
      <c r="G1014" s="65" t="s">
        <v>131</v>
      </c>
    </row>
    <row r="1015" spans="1:7" outlineLevel="1" x14ac:dyDescent="0.25">
      <c r="A1015" t="s">
        <v>109</v>
      </c>
      <c r="C1015" s="41" t="s">
        <v>2626</v>
      </c>
      <c r="D1015" s="41" t="s">
        <v>439</v>
      </c>
      <c r="E1015" s="22" t="s">
        <v>3442</v>
      </c>
      <c r="F1015" s="64">
        <v>2901</v>
      </c>
      <c r="G1015" s="65" t="s">
        <v>131</v>
      </c>
    </row>
    <row r="1016" spans="1:7" outlineLevel="1" x14ac:dyDescent="0.25">
      <c r="A1016" t="s">
        <v>109</v>
      </c>
      <c r="C1016" s="41" t="s">
        <v>732</v>
      </c>
      <c r="D1016" s="41" t="s">
        <v>439</v>
      </c>
      <c r="E1016" s="22" t="s">
        <v>3443</v>
      </c>
      <c r="F1016" s="64">
        <v>4635</v>
      </c>
      <c r="G1016" s="65" t="s">
        <v>131</v>
      </c>
    </row>
    <row r="1017" spans="1:7" outlineLevel="1" x14ac:dyDescent="0.25">
      <c r="A1017" t="s">
        <v>109</v>
      </c>
      <c r="C1017" s="41" t="s">
        <v>735</v>
      </c>
      <c r="D1017" s="41" t="s">
        <v>439</v>
      </c>
      <c r="E1017" s="22" t="s">
        <v>736</v>
      </c>
      <c r="F1017" s="64">
        <v>2915</v>
      </c>
      <c r="G1017" s="65" t="s">
        <v>131</v>
      </c>
    </row>
    <row r="1018" spans="1:7" outlineLevel="1" x14ac:dyDescent="0.25">
      <c r="A1018" t="s">
        <v>109</v>
      </c>
      <c r="C1018" s="41" t="s">
        <v>737</v>
      </c>
      <c r="D1018" s="41" t="s">
        <v>439</v>
      </c>
      <c r="E1018" s="22" t="s">
        <v>3444</v>
      </c>
      <c r="F1018" s="64">
        <v>4635</v>
      </c>
      <c r="G1018" s="65" t="s">
        <v>131</v>
      </c>
    </row>
    <row r="1019" spans="1:7" outlineLevel="1" x14ac:dyDescent="0.25">
      <c r="A1019" t="s">
        <v>109</v>
      </c>
      <c r="C1019" s="41" t="s">
        <v>740</v>
      </c>
      <c r="D1019" s="41" t="s">
        <v>439</v>
      </c>
      <c r="E1019" s="22" t="s">
        <v>741</v>
      </c>
      <c r="F1019" s="64">
        <v>2920</v>
      </c>
      <c r="G1019" s="65" t="s">
        <v>131</v>
      </c>
    </row>
    <row r="1020" spans="1:7" outlineLevel="1" x14ac:dyDescent="0.25">
      <c r="A1020" t="s">
        <v>109</v>
      </c>
      <c r="C1020" s="41" t="s">
        <v>742</v>
      </c>
      <c r="D1020" s="41" t="s">
        <v>439</v>
      </c>
      <c r="E1020" s="22" t="s">
        <v>743</v>
      </c>
      <c r="F1020" s="64">
        <v>2920</v>
      </c>
      <c r="G1020" s="65" t="s">
        <v>131</v>
      </c>
    </row>
    <row r="1021" spans="1:7" outlineLevel="1" x14ac:dyDescent="0.25">
      <c r="A1021" t="s">
        <v>109</v>
      </c>
      <c r="C1021" s="41" t="s">
        <v>744</v>
      </c>
      <c r="D1021" s="41" t="s">
        <v>439</v>
      </c>
      <c r="E1021" s="22" t="s">
        <v>3445</v>
      </c>
      <c r="F1021" s="64">
        <v>2920</v>
      </c>
      <c r="G1021" s="65" t="s">
        <v>105</v>
      </c>
    </row>
    <row r="1022" spans="1:7" outlineLevel="1" x14ac:dyDescent="0.25">
      <c r="A1022" t="s">
        <v>109</v>
      </c>
      <c r="C1022" s="41" t="s">
        <v>391</v>
      </c>
      <c r="D1022" s="41" t="s">
        <v>133</v>
      </c>
      <c r="E1022" s="22" t="s">
        <v>392</v>
      </c>
      <c r="F1022" s="64">
        <v>2930</v>
      </c>
      <c r="G1022" s="65" t="s">
        <v>105</v>
      </c>
    </row>
    <row r="1023" spans="1:7" outlineLevel="1" x14ac:dyDescent="0.25">
      <c r="A1023" t="s">
        <v>109</v>
      </c>
      <c r="C1023" s="41" t="s">
        <v>2627</v>
      </c>
      <c r="D1023" s="41"/>
      <c r="E1023" s="22" t="s">
        <v>2628</v>
      </c>
      <c r="F1023" s="64">
        <v>2945</v>
      </c>
      <c r="G1023" s="65" t="s">
        <v>105</v>
      </c>
    </row>
    <row r="1024" spans="1:7" outlineLevel="1" x14ac:dyDescent="0.25">
      <c r="A1024" t="s">
        <v>109</v>
      </c>
      <c r="C1024" s="41" t="s">
        <v>761</v>
      </c>
      <c r="D1024" s="41" t="s">
        <v>439</v>
      </c>
      <c r="E1024" s="22" t="s">
        <v>762</v>
      </c>
      <c r="F1024" s="64">
        <v>2972</v>
      </c>
      <c r="G1024" s="65" t="s">
        <v>131</v>
      </c>
    </row>
    <row r="1025" spans="1:7" outlineLevel="1" x14ac:dyDescent="0.25">
      <c r="A1025" t="s">
        <v>109</v>
      </c>
      <c r="C1025" s="41" t="s">
        <v>763</v>
      </c>
      <c r="D1025" s="41" t="s">
        <v>439</v>
      </c>
      <c r="E1025" s="22" t="s">
        <v>764</v>
      </c>
      <c r="F1025" s="64">
        <v>2972</v>
      </c>
      <c r="G1025" s="65" t="s">
        <v>105</v>
      </c>
    </row>
    <row r="1026" spans="1:7" outlineLevel="1" x14ac:dyDescent="0.25">
      <c r="A1026" t="s">
        <v>109</v>
      </c>
      <c r="C1026" s="41" t="s">
        <v>767</v>
      </c>
      <c r="D1026" s="41" t="s">
        <v>439</v>
      </c>
      <c r="E1026" s="22" t="s">
        <v>3446</v>
      </c>
      <c r="F1026" s="64">
        <v>2975</v>
      </c>
      <c r="G1026" s="65" t="s">
        <v>105</v>
      </c>
    </row>
    <row r="1027" spans="1:7" outlineLevel="1" x14ac:dyDescent="0.25">
      <c r="A1027" t="s">
        <v>109</v>
      </c>
      <c r="C1027" s="41" t="s">
        <v>768</v>
      </c>
      <c r="D1027" s="41" t="s">
        <v>439</v>
      </c>
      <c r="E1027" s="22" t="s">
        <v>3447</v>
      </c>
      <c r="F1027" s="64">
        <v>2975</v>
      </c>
      <c r="G1027" s="65" t="s">
        <v>105</v>
      </c>
    </row>
    <row r="1028" spans="1:7" outlineLevel="1" x14ac:dyDescent="0.25">
      <c r="A1028" t="s">
        <v>109</v>
      </c>
      <c r="C1028" s="41" t="s">
        <v>1421</v>
      </c>
      <c r="D1028" s="41" t="s">
        <v>439</v>
      </c>
      <c r="E1028" s="22" t="s">
        <v>1422</v>
      </c>
      <c r="F1028" s="64">
        <v>2901</v>
      </c>
      <c r="G1028" s="65" t="s">
        <v>131</v>
      </c>
    </row>
    <row r="1029" spans="1:7" outlineLevel="1" x14ac:dyDescent="0.25">
      <c r="A1029" t="s">
        <v>109</v>
      </c>
      <c r="C1029" s="41" t="s">
        <v>1425</v>
      </c>
      <c r="D1029" s="41" t="s">
        <v>439</v>
      </c>
      <c r="E1029" s="22" t="s">
        <v>1426</v>
      </c>
      <c r="F1029" s="64">
        <v>2901</v>
      </c>
      <c r="G1029" s="65" t="s">
        <v>131</v>
      </c>
    </row>
    <row r="1030" spans="1:7" outlineLevel="1" x14ac:dyDescent="0.25">
      <c r="A1030" t="s">
        <v>109</v>
      </c>
      <c r="C1030" s="41" t="s">
        <v>1427</v>
      </c>
      <c r="D1030" s="41" t="s">
        <v>439</v>
      </c>
      <c r="E1030" s="22" t="s">
        <v>2629</v>
      </c>
      <c r="F1030" s="64">
        <v>2905</v>
      </c>
      <c r="G1030" s="65" t="s">
        <v>105</v>
      </c>
    </row>
    <row r="1031" spans="1:7" outlineLevel="1" x14ac:dyDescent="0.25">
      <c r="A1031" t="s">
        <v>109</v>
      </c>
      <c r="C1031" s="41" t="s">
        <v>1428</v>
      </c>
      <c r="D1031" s="41" t="s">
        <v>439</v>
      </c>
      <c r="E1031" s="22" t="s">
        <v>3448</v>
      </c>
      <c r="F1031" s="64">
        <v>2905</v>
      </c>
      <c r="G1031" s="65" t="s">
        <v>105</v>
      </c>
    </row>
    <row r="1032" spans="1:7" outlineLevel="1" x14ac:dyDescent="0.25">
      <c r="A1032" t="s">
        <v>109</v>
      </c>
      <c r="C1032" s="41" t="s">
        <v>1429</v>
      </c>
      <c r="D1032" s="41" t="s">
        <v>439</v>
      </c>
      <c r="E1032" s="22" t="s">
        <v>3449</v>
      </c>
      <c r="F1032" s="64">
        <v>2915</v>
      </c>
      <c r="G1032" s="65" t="s">
        <v>105</v>
      </c>
    </row>
    <row r="1033" spans="1:7" outlineLevel="1" x14ac:dyDescent="0.25">
      <c r="A1033" t="s">
        <v>109</v>
      </c>
      <c r="C1033" s="41" t="s">
        <v>1432</v>
      </c>
      <c r="D1033" s="41" t="s">
        <v>439</v>
      </c>
      <c r="E1033" s="22" t="s">
        <v>1433</v>
      </c>
      <c r="F1033" s="64">
        <v>2920</v>
      </c>
      <c r="G1033" s="65" t="s">
        <v>131</v>
      </c>
    </row>
    <row r="1034" spans="1:7" outlineLevel="1" x14ac:dyDescent="0.25">
      <c r="A1034" t="s">
        <v>109</v>
      </c>
      <c r="C1034" s="41" t="s">
        <v>1434</v>
      </c>
      <c r="D1034" s="41" t="s">
        <v>439</v>
      </c>
      <c r="E1034" s="22" t="s">
        <v>3450</v>
      </c>
      <c r="F1034" s="64">
        <v>2930</v>
      </c>
      <c r="G1034" s="65" t="s">
        <v>105</v>
      </c>
    </row>
    <row r="1035" spans="1:7" outlineLevel="1" x14ac:dyDescent="0.25">
      <c r="A1035" t="s">
        <v>109</v>
      </c>
      <c r="C1035" s="41" t="s">
        <v>1435</v>
      </c>
      <c r="D1035" s="41" t="s">
        <v>439</v>
      </c>
      <c r="E1035" s="22" t="s">
        <v>3451</v>
      </c>
      <c r="F1035" s="64">
        <v>2930</v>
      </c>
      <c r="G1035" s="65" t="s">
        <v>105</v>
      </c>
    </row>
    <row r="1036" spans="1:7" outlineLevel="1" x14ac:dyDescent="0.25">
      <c r="A1036" t="s">
        <v>109</v>
      </c>
      <c r="C1036" s="41" t="s">
        <v>1436</v>
      </c>
      <c r="D1036" s="41" t="s">
        <v>439</v>
      </c>
      <c r="E1036" s="22" t="s">
        <v>3452</v>
      </c>
      <c r="F1036" s="64">
        <v>2930</v>
      </c>
      <c r="G1036" s="65" t="s">
        <v>105</v>
      </c>
    </row>
    <row r="1037" spans="1:7" outlineLevel="1" x14ac:dyDescent="0.25">
      <c r="A1037" t="s">
        <v>109</v>
      </c>
      <c r="C1037" s="41" t="s">
        <v>1439</v>
      </c>
      <c r="D1037" s="41" t="s">
        <v>439</v>
      </c>
      <c r="E1037" s="22" t="s">
        <v>1440</v>
      </c>
      <c r="F1037" s="64">
        <v>2935</v>
      </c>
      <c r="G1037" s="65" t="s">
        <v>105</v>
      </c>
    </row>
    <row r="1038" spans="1:7" outlineLevel="1" x14ac:dyDescent="0.25">
      <c r="A1038" t="s">
        <v>109</v>
      </c>
      <c r="C1038" s="41" t="s">
        <v>1441</v>
      </c>
      <c r="D1038" s="41" t="s">
        <v>439</v>
      </c>
      <c r="E1038" s="22" t="s">
        <v>3453</v>
      </c>
      <c r="F1038" s="64">
        <v>2935</v>
      </c>
      <c r="G1038" s="65" t="s">
        <v>131</v>
      </c>
    </row>
    <row r="1039" spans="1:7" outlineLevel="1" x14ac:dyDescent="0.25">
      <c r="A1039" t="s">
        <v>109</v>
      </c>
      <c r="C1039" s="41" t="s">
        <v>1442</v>
      </c>
      <c r="D1039" s="41" t="s">
        <v>439</v>
      </c>
      <c r="E1039" s="22" t="s">
        <v>1443</v>
      </c>
      <c r="F1039" s="64">
        <v>2935</v>
      </c>
      <c r="G1039" s="65" t="s">
        <v>105</v>
      </c>
    </row>
    <row r="1040" spans="1:7" outlineLevel="1" x14ac:dyDescent="0.25">
      <c r="A1040" t="s">
        <v>109</v>
      </c>
      <c r="C1040" s="41" t="s">
        <v>1444</v>
      </c>
      <c r="D1040" s="41" t="s">
        <v>439</v>
      </c>
      <c r="E1040" s="22" t="s">
        <v>1445</v>
      </c>
      <c r="F1040" s="64">
        <v>2935</v>
      </c>
      <c r="G1040" s="65" t="s">
        <v>105</v>
      </c>
    </row>
    <row r="1041" spans="1:7" outlineLevel="1" x14ac:dyDescent="0.25">
      <c r="A1041" t="s">
        <v>109</v>
      </c>
      <c r="C1041" s="41" t="s">
        <v>1446</v>
      </c>
      <c r="D1041" s="41" t="s">
        <v>439</v>
      </c>
      <c r="E1041" s="22" t="s">
        <v>1447</v>
      </c>
      <c r="F1041" s="64">
        <v>2935</v>
      </c>
      <c r="G1041" s="65" t="s">
        <v>131</v>
      </c>
    </row>
    <row r="1042" spans="1:7" outlineLevel="1" x14ac:dyDescent="0.25">
      <c r="A1042" t="s">
        <v>109</v>
      </c>
      <c r="C1042" s="41" t="s">
        <v>1448</v>
      </c>
      <c r="D1042" s="41" t="s">
        <v>439</v>
      </c>
      <c r="E1042" s="22" t="s">
        <v>1449</v>
      </c>
      <c r="F1042" s="64">
        <v>2945</v>
      </c>
      <c r="G1042" s="65" t="s">
        <v>105</v>
      </c>
    </row>
    <row r="1043" spans="1:7" outlineLevel="1" x14ac:dyDescent="0.25">
      <c r="A1043" t="s">
        <v>109</v>
      </c>
      <c r="C1043" s="41" t="s">
        <v>2630</v>
      </c>
      <c r="D1043" s="41"/>
      <c r="E1043" s="22" t="s">
        <v>2631</v>
      </c>
      <c r="F1043" s="64">
        <v>2945</v>
      </c>
      <c r="G1043" s="65" t="s">
        <v>105</v>
      </c>
    </row>
    <row r="1044" spans="1:7" outlineLevel="1" x14ac:dyDescent="0.25">
      <c r="A1044" t="s">
        <v>109</v>
      </c>
      <c r="C1044" s="41" t="s">
        <v>2632</v>
      </c>
      <c r="D1044" s="41"/>
      <c r="E1044" s="22" t="s">
        <v>2633</v>
      </c>
      <c r="F1044" s="64">
        <v>2945</v>
      </c>
      <c r="G1044" s="65" t="s">
        <v>105</v>
      </c>
    </row>
    <row r="1045" spans="1:7" outlineLevel="1" x14ac:dyDescent="0.25">
      <c r="A1045" t="s">
        <v>109</v>
      </c>
      <c r="C1045" s="41" t="s">
        <v>403</v>
      </c>
      <c r="D1045" s="41" t="s">
        <v>133</v>
      </c>
      <c r="E1045" s="22" t="s">
        <v>3454</v>
      </c>
      <c r="F1045" s="64">
        <v>2965</v>
      </c>
      <c r="G1045" s="65" t="s">
        <v>131</v>
      </c>
    </row>
    <row r="1046" spans="1:7" outlineLevel="1" x14ac:dyDescent="0.25">
      <c r="A1046" t="s">
        <v>109</v>
      </c>
      <c r="C1046" s="41" t="s">
        <v>2634</v>
      </c>
      <c r="D1046" s="41"/>
      <c r="E1046" s="22" t="s">
        <v>2635</v>
      </c>
      <c r="F1046" s="64">
        <v>2972</v>
      </c>
      <c r="G1046" s="65" t="s">
        <v>105</v>
      </c>
    </row>
    <row r="1047" spans="1:7" outlineLevel="1" x14ac:dyDescent="0.25">
      <c r="A1047" t="s">
        <v>109</v>
      </c>
      <c r="C1047" s="41" t="s">
        <v>1451</v>
      </c>
      <c r="D1047" s="41" t="s">
        <v>439</v>
      </c>
      <c r="E1047" s="22" t="s">
        <v>1452</v>
      </c>
      <c r="F1047" s="64">
        <v>2975</v>
      </c>
      <c r="G1047" s="65" t="s">
        <v>131</v>
      </c>
    </row>
    <row r="1048" spans="1:7" outlineLevel="1" x14ac:dyDescent="0.25">
      <c r="A1048" t="s">
        <v>109</v>
      </c>
      <c r="C1048" s="41" t="s">
        <v>1453</v>
      </c>
      <c r="D1048" s="41" t="s">
        <v>439</v>
      </c>
      <c r="E1048" s="22" t="s">
        <v>3455</v>
      </c>
      <c r="F1048" s="64">
        <v>2975</v>
      </c>
      <c r="G1048" s="65" t="s">
        <v>105</v>
      </c>
    </row>
    <row r="1049" spans="1:7" outlineLevel="1" x14ac:dyDescent="0.25">
      <c r="A1049" t="s">
        <v>109</v>
      </c>
      <c r="C1049" s="41" t="s">
        <v>797</v>
      </c>
      <c r="D1049" s="41" t="s">
        <v>439</v>
      </c>
      <c r="E1049" s="22" t="s">
        <v>798</v>
      </c>
      <c r="F1049" s="64">
        <v>4405</v>
      </c>
      <c r="G1049" s="65" t="s">
        <v>105</v>
      </c>
    </row>
    <row r="1050" spans="1:7" outlineLevel="1" x14ac:dyDescent="0.25">
      <c r="A1050" t="s">
        <v>109</v>
      </c>
      <c r="C1050" s="41" t="s">
        <v>799</v>
      </c>
      <c r="D1050" s="41" t="s">
        <v>439</v>
      </c>
      <c r="E1050" s="22" t="s">
        <v>800</v>
      </c>
      <c r="F1050" s="64">
        <v>4408</v>
      </c>
      <c r="G1050" s="65" t="s">
        <v>131</v>
      </c>
    </row>
    <row r="1051" spans="1:7" outlineLevel="1" x14ac:dyDescent="0.25">
      <c r="A1051" t="s">
        <v>109</v>
      </c>
      <c r="C1051" s="41" t="s">
        <v>801</v>
      </c>
      <c r="D1051" s="41" t="s">
        <v>439</v>
      </c>
      <c r="E1051" s="22" t="s">
        <v>802</v>
      </c>
      <c r="F1051" s="64">
        <v>4408</v>
      </c>
      <c r="G1051" s="65" t="s">
        <v>131</v>
      </c>
    </row>
    <row r="1052" spans="1:7" outlineLevel="1" x14ac:dyDescent="0.25">
      <c r="A1052" t="s">
        <v>109</v>
      </c>
      <c r="C1052" s="41" t="s">
        <v>803</v>
      </c>
      <c r="D1052" s="41" t="s">
        <v>439</v>
      </c>
      <c r="E1052" s="22" t="s">
        <v>804</v>
      </c>
      <c r="F1052" s="64">
        <v>4408</v>
      </c>
      <c r="G1052" s="65" t="s">
        <v>131</v>
      </c>
    </row>
    <row r="1053" spans="1:7" outlineLevel="1" x14ac:dyDescent="0.25">
      <c r="A1053" t="s">
        <v>109</v>
      </c>
      <c r="C1053" s="41" t="s">
        <v>805</v>
      </c>
      <c r="D1053" s="41" t="s">
        <v>439</v>
      </c>
      <c r="E1053" s="22" t="s">
        <v>806</v>
      </c>
      <c r="F1053" s="64">
        <v>4410</v>
      </c>
      <c r="G1053" s="65" t="s">
        <v>131</v>
      </c>
    </row>
    <row r="1054" spans="1:7" outlineLevel="1" x14ac:dyDescent="0.25">
      <c r="A1054" t="s">
        <v>109</v>
      </c>
      <c r="C1054" s="41" t="s">
        <v>811</v>
      </c>
      <c r="D1054" s="41" t="s">
        <v>439</v>
      </c>
      <c r="E1054" s="22" t="s">
        <v>812</v>
      </c>
      <c r="F1054" s="64">
        <v>4430</v>
      </c>
      <c r="G1054" s="65" t="s">
        <v>105</v>
      </c>
    </row>
    <row r="1055" spans="1:7" outlineLevel="1" x14ac:dyDescent="0.25">
      <c r="A1055" t="s">
        <v>109</v>
      </c>
      <c r="C1055" s="41" t="s">
        <v>813</v>
      </c>
      <c r="D1055" s="41" t="s">
        <v>439</v>
      </c>
      <c r="E1055" s="22" t="s">
        <v>814</v>
      </c>
      <c r="F1055" s="64">
        <v>4430</v>
      </c>
      <c r="G1055" s="65" t="s">
        <v>105</v>
      </c>
    </row>
    <row r="1056" spans="1:7" outlineLevel="1" x14ac:dyDescent="0.25">
      <c r="A1056" t="s">
        <v>109</v>
      </c>
      <c r="C1056" s="41" t="s">
        <v>815</v>
      </c>
      <c r="D1056" s="41" t="s">
        <v>439</v>
      </c>
      <c r="E1056" s="22" t="s">
        <v>816</v>
      </c>
      <c r="F1056" s="64">
        <v>4435</v>
      </c>
      <c r="G1056" s="65" t="s">
        <v>131</v>
      </c>
    </row>
    <row r="1057" spans="1:7" outlineLevel="1" x14ac:dyDescent="0.25">
      <c r="A1057" t="s">
        <v>109</v>
      </c>
      <c r="C1057" s="41" t="s">
        <v>817</v>
      </c>
      <c r="D1057" s="41" t="s">
        <v>439</v>
      </c>
      <c r="E1057" s="22" t="s">
        <v>818</v>
      </c>
      <c r="F1057" s="64">
        <v>4435</v>
      </c>
      <c r="G1057" s="65" t="s">
        <v>105</v>
      </c>
    </row>
    <row r="1058" spans="1:7" outlineLevel="1" x14ac:dyDescent="0.25">
      <c r="A1058" t="s">
        <v>109</v>
      </c>
      <c r="C1058" s="41" t="s">
        <v>819</v>
      </c>
      <c r="D1058" s="41" t="s">
        <v>439</v>
      </c>
      <c r="E1058" s="22" t="s">
        <v>820</v>
      </c>
      <c r="F1058" s="64">
        <v>4435</v>
      </c>
      <c r="G1058" s="65" t="s">
        <v>105</v>
      </c>
    </row>
    <row r="1059" spans="1:7" outlineLevel="1" x14ac:dyDescent="0.25">
      <c r="A1059" t="s">
        <v>109</v>
      </c>
      <c r="C1059" s="41" t="s">
        <v>821</v>
      </c>
      <c r="D1059" s="41" t="s">
        <v>439</v>
      </c>
      <c r="E1059" s="22" t="s">
        <v>822</v>
      </c>
      <c r="F1059" s="64">
        <v>4435</v>
      </c>
      <c r="G1059" s="65" t="s">
        <v>105</v>
      </c>
    </row>
    <row r="1060" spans="1:7" outlineLevel="1" x14ac:dyDescent="0.25">
      <c r="A1060" t="s">
        <v>109</v>
      </c>
      <c r="C1060" s="41" t="s">
        <v>823</v>
      </c>
      <c r="D1060" s="41" t="s">
        <v>439</v>
      </c>
      <c r="E1060" s="22" t="s">
        <v>824</v>
      </c>
      <c r="F1060" s="64">
        <v>4435</v>
      </c>
      <c r="G1060" s="65" t="s">
        <v>131</v>
      </c>
    </row>
    <row r="1061" spans="1:7" outlineLevel="1" x14ac:dyDescent="0.25">
      <c r="A1061" t="s">
        <v>109</v>
      </c>
      <c r="C1061" s="41" t="s">
        <v>825</v>
      </c>
      <c r="D1061" s="41" t="s">
        <v>439</v>
      </c>
      <c r="E1061" s="22" t="s">
        <v>826</v>
      </c>
      <c r="F1061" s="64">
        <v>4435</v>
      </c>
      <c r="G1061" s="65" t="s">
        <v>131</v>
      </c>
    </row>
    <row r="1062" spans="1:7" outlineLevel="1" x14ac:dyDescent="0.25">
      <c r="A1062" t="s">
        <v>109</v>
      </c>
      <c r="C1062" s="41" t="s">
        <v>404</v>
      </c>
      <c r="D1062" s="41" t="s">
        <v>133</v>
      </c>
      <c r="E1062" s="22" t="s">
        <v>3456</v>
      </c>
      <c r="F1062" s="64">
        <v>4405</v>
      </c>
      <c r="G1062" s="65" t="s">
        <v>105</v>
      </c>
    </row>
    <row r="1063" spans="1:7" outlineLevel="1" x14ac:dyDescent="0.25">
      <c r="A1063" t="s">
        <v>109</v>
      </c>
      <c r="C1063" s="41" t="s">
        <v>405</v>
      </c>
      <c r="D1063" s="41" t="s">
        <v>133</v>
      </c>
      <c r="E1063" s="22" t="s">
        <v>406</v>
      </c>
      <c r="F1063" s="64">
        <v>4405</v>
      </c>
      <c r="G1063" s="65" t="s">
        <v>131</v>
      </c>
    </row>
    <row r="1064" spans="1:7" outlineLevel="1" x14ac:dyDescent="0.25">
      <c r="A1064" t="s">
        <v>109</v>
      </c>
      <c r="C1064" s="41" t="s">
        <v>1489</v>
      </c>
      <c r="D1064" s="41" t="s">
        <v>439</v>
      </c>
      <c r="E1064" s="22" t="s">
        <v>1490</v>
      </c>
      <c r="F1064" s="64">
        <v>4405</v>
      </c>
      <c r="G1064" s="65" t="s">
        <v>105</v>
      </c>
    </row>
    <row r="1065" spans="1:7" outlineLevel="1" x14ac:dyDescent="0.25">
      <c r="A1065" t="s">
        <v>109</v>
      </c>
      <c r="C1065" s="41" t="s">
        <v>2636</v>
      </c>
      <c r="D1065" s="41"/>
      <c r="E1065" s="22" t="s">
        <v>2637</v>
      </c>
      <c r="F1065" s="64">
        <v>4440</v>
      </c>
      <c r="G1065" s="65" t="s">
        <v>133</v>
      </c>
    </row>
    <row r="1066" spans="1:7" outlineLevel="1" x14ac:dyDescent="0.25">
      <c r="A1066" t="s">
        <v>109</v>
      </c>
      <c r="C1066" s="41" t="s">
        <v>2638</v>
      </c>
      <c r="D1066" s="41"/>
      <c r="E1066" s="22" t="s">
        <v>2637</v>
      </c>
      <c r="F1066" s="64">
        <v>4440</v>
      </c>
      <c r="G1066" s="65" t="s">
        <v>133</v>
      </c>
    </row>
    <row r="1067" spans="1:7" outlineLevel="1" x14ac:dyDescent="0.25">
      <c r="A1067" t="s">
        <v>109</v>
      </c>
      <c r="C1067" s="41" t="s">
        <v>2639</v>
      </c>
      <c r="D1067" s="41"/>
      <c r="E1067" s="22" t="s">
        <v>2637</v>
      </c>
      <c r="F1067" s="64">
        <v>4440</v>
      </c>
      <c r="G1067" s="65" t="s">
        <v>133</v>
      </c>
    </row>
    <row r="1068" spans="1:7" outlineLevel="1" x14ac:dyDescent="0.25">
      <c r="A1068" t="s">
        <v>109</v>
      </c>
      <c r="C1068" s="41" t="s">
        <v>2640</v>
      </c>
      <c r="D1068" s="41"/>
      <c r="E1068" s="22" t="s">
        <v>2637</v>
      </c>
      <c r="F1068" s="64">
        <v>4440</v>
      </c>
      <c r="G1068" s="65" t="s">
        <v>133</v>
      </c>
    </row>
    <row r="1069" spans="1:7" outlineLevel="1" x14ac:dyDescent="0.25">
      <c r="A1069" t="s">
        <v>109</v>
      </c>
      <c r="C1069" s="41" t="s">
        <v>2641</v>
      </c>
      <c r="D1069" s="41"/>
      <c r="E1069" s="22" t="s">
        <v>2637</v>
      </c>
      <c r="F1069" s="64">
        <v>4440</v>
      </c>
      <c r="G1069" s="65" t="s">
        <v>133</v>
      </c>
    </row>
    <row r="1070" spans="1:7" outlineLevel="1" x14ac:dyDescent="0.25">
      <c r="A1070" t="s">
        <v>109</v>
      </c>
      <c r="C1070" s="41" t="s">
        <v>2642</v>
      </c>
      <c r="D1070" s="41"/>
      <c r="E1070" s="22" t="s">
        <v>2637</v>
      </c>
      <c r="F1070" s="64">
        <v>4440</v>
      </c>
      <c r="G1070" s="65" t="s">
        <v>133</v>
      </c>
    </row>
    <row r="1071" spans="1:7" outlineLevel="1" x14ac:dyDescent="0.25">
      <c r="A1071" t="s">
        <v>109</v>
      </c>
      <c r="C1071" s="41" t="s">
        <v>2643</v>
      </c>
      <c r="D1071" s="41"/>
      <c r="E1071" s="22" t="s">
        <v>2637</v>
      </c>
      <c r="F1071" s="64">
        <v>4440</v>
      </c>
      <c r="G1071" s="65" t="s">
        <v>133</v>
      </c>
    </row>
    <row r="1072" spans="1:7" outlineLevel="1" x14ac:dyDescent="0.25">
      <c r="A1072" t="s">
        <v>109</v>
      </c>
      <c r="C1072" s="41" t="s">
        <v>1491</v>
      </c>
      <c r="D1072" s="41" t="s">
        <v>439</v>
      </c>
      <c r="E1072" s="22" t="s">
        <v>1492</v>
      </c>
      <c r="F1072" s="64">
        <v>4445</v>
      </c>
      <c r="G1072" s="65" t="s">
        <v>131</v>
      </c>
    </row>
    <row r="1073" spans="1:7" outlineLevel="1" x14ac:dyDescent="0.25">
      <c r="A1073" t="s">
        <v>109</v>
      </c>
      <c r="C1073" s="41" t="s">
        <v>1929</v>
      </c>
      <c r="D1073" s="41" t="s">
        <v>439</v>
      </c>
      <c r="E1073" s="22" t="s">
        <v>1930</v>
      </c>
      <c r="F1073" s="64">
        <v>4440</v>
      </c>
      <c r="G1073" s="65" t="s">
        <v>105</v>
      </c>
    </row>
    <row r="1074" spans="1:7" outlineLevel="1" x14ac:dyDescent="0.25">
      <c r="A1074" t="s">
        <v>109</v>
      </c>
      <c r="C1074" s="41" t="s">
        <v>1931</v>
      </c>
      <c r="D1074" s="41" t="s">
        <v>439</v>
      </c>
      <c r="E1074" s="22" t="s">
        <v>1932</v>
      </c>
      <c r="F1074" s="64">
        <v>4440</v>
      </c>
      <c r="G1074" s="65" t="s">
        <v>131</v>
      </c>
    </row>
    <row r="1075" spans="1:7" outlineLevel="1" x14ac:dyDescent="0.25">
      <c r="A1075" t="s">
        <v>109</v>
      </c>
      <c r="C1075" s="41" t="s">
        <v>1933</v>
      </c>
      <c r="D1075" s="41" t="s">
        <v>439</v>
      </c>
      <c r="E1075" s="22" t="s">
        <v>1934</v>
      </c>
      <c r="F1075" s="64">
        <v>4440</v>
      </c>
      <c r="G1075" s="65" t="s">
        <v>105</v>
      </c>
    </row>
    <row r="1076" spans="1:7" outlineLevel="1" x14ac:dyDescent="0.25">
      <c r="A1076" t="s">
        <v>109</v>
      </c>
      <c r="C1076" s="41" t="s">
        <v>1935</v>
      </c>
      <c r="D1076" s="41" t="s">
        <v>439</v>
      </c>
      <c r="E1076" s="22" t="s">
        <v>1936</v>
      </c>
      <c r="F1076" s="64">
        <v>4440</v>
      </c>
      <c r="G1076" s="65" t="s">
        <v>131</v>
      </c>
    </row>
    <row r="1077" spans="1:7" outlineLevel="1" x14ac:dyDescent="0.25">
      <c r="A1077" t="s">
        <v>109</v>
      </c>
      <c r="C1077" s="41" t="s">
        <v>1937</v>
      </c>
      <c r="D1077" s="41" t="s">
        <v>439</v>
      </c>
      <c r="E1077" s="22" t="s">
        <v>1938</v>
      </c>
      <c r="F1077" s="64">
        <v>4440</v>
      </c>
      <c r="G1077" s="65" t="s">
        <v>131</v>
      </c>
    </row>
    <row r="1078" spans="1:7" outlineLevel="1" x14ac:dyDescent="0.25">
      <c r="A1078" t="s">
        <v>109</v>
      </c>
      <c r="C1078" s="41" t="s">
        <v>1939</v>
      </c>
      <c r="D1078" s="41" t="s">
        <v>439</v>
      </c>
      <c r="E1078" s="22" t="s">
        <v>1940</v>
      </c>
      <c r="F1078" s="64">
        <v>4440</v>
      </c>
      <c r="G1078" s="65" t="s">
        <v>131</v>
      </c>
    </row>
    <row r="1079" spans="1:7" outlineLevel="1" x14ac:dyDescent="0.25">
      <c r="A1079" t="s">
        <v>109</v>
      </c>
      <c r="C1079" s="41" t="s">
        <v>1941</v>
      </c>
      <c r="D1079" s="41" t="s">
        <v>439</v>
      </c>
      <c r="E1079" s="22" t="s">
        <v>1942</v>
      </c>
      <c r="F1079" s="64">
        <v>4440</v>
      </c>
      <c r="G1079" s="65" t="s">
        <v>105</v>
      </c>
    </row>
    <row r="1080" spans="1:7" outlineLevel="1" x14ac:dyDescent="0.25">
      <c r="A1080" t="s">
        <v>109</v>
      </c>
      <c r="C1080" s="41" t="s">
        <v>1493</v>
      </c>
      <c r="D1080" s="41" t="s">
        <v>439</v>
      </c>
      <c r="E1080" s="22" t="s">
        <v>1494</v>
      </c>
      <c r="F1080" s="64">
        <v>4445</v>
      </c>
      <c r="G1080" s="65" t="s">
        <v>105</v>
      </c>
    </row>
    <row r="1081" spans="1:7" outlineLevel="1" x14ac:dyDescent="0.25">
      <c r="A1081" t="s">
        <v>109</v>
      </c>
      <c r="C1081" s="41" t="s">
        <v>1495</v>
      </c>
      <c r="D1081" s="41" t="s">
        <v>439</v>
      </c>
      <c r="E1081" s="22" t="s">
        <v>1496</v>
      </c>
      <c r="F1081" s="64">
        <v>4445</v>
      </c>
      <c r="G1081" s="65" t="s">
        <v>105</v>
      </c>
    </row>
    <row r="1082" spans="1:7" outlineLevel="1" x14ac:dyDescent="0.25">
      <c r="A1082" t="s">
        <v>109</v>
      </c>
      <c r="C1082" s="41" t="s">
        <v>1497</v>
      </c>
      <c r="D1082" s="41" t="s">
        <v>439</v>
      </c>
      <c r="E1082" s="22" t="s">
        <v>1498</v>
      </c>
      <c r="F1082" s="64">
        <v>4445</v>
      </c>
      <c r="G1082" s="65" t="s">
        <v>105</v>
      </c>
    </row>
    <row r="1083" spans="1:7" outlineLevel="1" x14ac:dyDescent="0.25">
      <c r="A1083" t="s">
        <v>109</v>
      </c>
      <c r="C1083" s="41" t="s">
        <v>1499</v>
      </c>
      <c r="D1083" s="41" t="s">
        <v>439</v>
      </c>
      <c r="E1083" s="22" t="s">
        <v>1500</v>
      </c>
      <c r="F1083" s="64">
        <v>4445</v>
      </c>
      <c r="G1083" s="65" t="s">
        <v>105</v>
      </c>
    </row>
    <row r="1084" spans="1:7" outlineLevel="1" x14ac:dyDescent="0.25">
      <c r="A1084" t="s">
        <v>109</v>
      </c>
      <c r="C1084" s="41" t="s">
        <v>1501</v>
      </c>
      <c r="D1084" s="41" t="s">
        <v>439</v>
      </c>
      <c r="E1084" s="22" t="s">
        <v>1502</v>
      </c>
      <c r="F1084" s="64">
        <v>4445</v>
      </c>
      <c r="G1084" s="65" t="s">
        <v>105</v>
      </c>
    </row>
    <row r="1085" spans="1:7" outlineLevel="1" x14ac:dyDescent="0.25">
      <c r="A1085" t="s">
        <v>109</v>
      </c>
      <c r="C1085" s="41" t="s">
        <v>1503</v>
      </c>
      <c r="D1085" s="41" t="s">
        <v>439</v>
      </c>
      <c r="E1085" s="22" t="s">
        <v>1504</v>
      </c>
      <c r="F1085" s="64">
        <v>4445</v>
      </c>
      <c r="G1085" s="65" t="s">
        <v>105</v>
      </c>
    </row>
    <row r="1086" spans="1:7" outlineLevel="1" x14ac:dyDescent="0.25">
      <c r="A1086" t="s">
        <v>109</v>
      </c>
      <c r="C1086" s="41" t="s">
        <v>1505</v>
      </c>
      <c r="D1086" s="41" t="s">
        <v>439</v>
      </c>
      <c r="E1086" s="22" t="s">
        <v>1506</v>
      </c>
      <c r="F1086" s="64">
        <v>4445</v>
      </c>
      <c r="G1086" s="65" t="s">
        <v>105</v>
      </c>
    </row>
    <row r="1087" spans="1:7" outlineLevel="1" x14ac:dyDescent="0.25">
      <c r="A1087" t="s">
        <v>109</v>
      </c>
      <c r="C1087" s="41" t="s">
        <v>2644</v>
      </c>
      <c r="D1087" s="41"/>
      <c r="E1087" s="22" t="s">
        <v>2645</v>
      </c>
      <c r="F1087" s="64">
        <v>2601</v>
      </c>
      <c r="G1087" s="65" t="s">
        <v>105</v>
      </c>
    </row>
    <row r="1088" spans="1:7" outlineLevel="1" x14ac:dyDescent="0.25">
      <c r="A1088" t="s">
        <v>109</v>
      </c>
      <c r="C1088" s="41" t="s">
        <v>1288</v>
      </c>
      <c r="D1088" s="41" t="s">
        <v>439</v>
      </c>
      <c r="E1088" s="22" t="s">
        <v>1289</v>
      </c>
      <c r="F1088" s="64">
        <v>2635</v>
      </c>
      <c r="G1088" s="65" t="s">
        <v>131</v>
      </c>
    </row>
    <row r="1089" spans="1:7" outlineLevel="1" x14ac:dyDescent="0.25">
      <c r="A1089" t="s">
        <v>109</v>
      </c>
      <c r="C1089" s="41" t="s">
        <v>1290</v>
      </c>
      <c r="D1089" s="41" t="s">
        <v>439</v>
      </c>
      <c r="E1089" s="22" t="s">
        <v>1291</v>
      </c>
      <c r="F1089" s="64">
        <v>2635</v>
      </c>
      <c r="G1089" s="65" t="s">
        <v>105</v>
      </c>
    </row>
    <row r="1090" spans="1:7" outlineLevel="1" x14ac:dyDescent="0.25">
      <c r="A1090" t="s">
        <v>109</v>
      </c>
      <c r="C1090" s="41" t="s">
        <v>1470</v>
      </c>
      <c r="D1090" s="41" t="s">
        <v>439</v>
      </c>
      <c r="E1090" s="22" t="s">
        <v>2646</v>
      </c>
      <c r="F1090" s="64">
        <v>3535</v>
      </c>
      <c r="G1090" s="65" t="s">
        <v>131</v>
      </c>
    </row>
    <row r="1091" spans="1:7" outlineLevel="1" x14ac:dyDescent="0.25">
      <c r="A1091" t="s">
        <v>109</v>
      </c>
      <c r="C1091" s="41" t="s">
        <v>664</v>
      </c>
      <c r="D1091" s="41" t="s">
        <v>439</v>
      </c>
      <c r="E1091" s="22" t="s">
        <v>665</v>
      </c>
      <c r="F1091" s="64">
        <v>2701</v>
      </c>
      <c r="G1091" s="65" t="s">
        <v>105</v>
      </c>
    </row>
    <row r="1092" spans="1:7" outlineLevel="1" x14ac:dyDescent="0.25">
      <c r="A1092" t="s">
        <v>109</v>
      </c>
      <c r="C1092" s="41" t="s">
        <v>1334</v>
      </c>
      <c r="D1092" s="41" t="s">
        <v>439</v>
      </c>
      <c r="E1092" s="22" t="s">
        <v>3457</v>
      </c>
      <c r="F1092" s="64">
        <v>2701</v>
      </c>
      <c r="G1092" s="65" t="s">
        <v>131</v>
      </c>
    </row>
    <row r="1093" spans="1:7" outlineLevel="1" x14ac:dyDescent="0.25">
      <c r="A1093" t="s">
        <v>109</v>
      </c>
      <c r="C1093" s="41" t="s">
        <v>1337</v>
      </c>
      <c r="D1093" s="41" t="s">
        <v>439</v>
      </c>
      <c r="E1093" s="22" t="s">
        <v>1338</v>
      </c>
      <c r="F1093" s="64">
        <v>2701</v>
      </c>
      <c r="G1093" s="65" t="s">
        <v>105</v>
      </c>
    </row>
    <row r="1094" spans="1:7" outlineLevel="1" x14ac:dyDescent="0.25">
      <c r="A1094" t="s">
        <v>109</v>
      </c>
      <c r="C1094" s="41" t="s">
        <v>1339</v>
      </c>
      <c r="D1094" s="41" t="s">
        <v>439</v>
      </c>
      <c r="E1094" s="22" t="s">
        <v>1340</v>
      </c>
      <c r="F1094" s="64">
        <v>2701</v>
      </c>
      <c r="G1094" s="65" t="s">
        <v>105</v>
      </c>
    </row>
    <row r="1095" spans="1:7" outlineLevel="1" x14ac:dyDescent="0.25">
      <c r="A1095" t="s">
        <v>109</v>
      </c>
      <c r="C1095" s="41" t="s">
        <v>1341</v>
      </c>
      <c r="D1095" s="41" t="s">
        <v>439</v>
      </c>
      <c r="E1095" s="22" t="s">
        <v>1342</v>
      </c>
      <c r="F1095" s="64">
        <v>2701</v>
      </c>
      <c r="G1095" s="65" t="s">
        <v>131</v>
      </c>
    </row>
    <row r="1096" spans="1:7" outlineLevel="1" x14ac:dyDescent="0.25">
      <c r="A1096" t="s">
        <v>109</v>
      </c>
      <c r="C1096" s="41" t="s">
        <v>1343</v>
      </c>
      <c r="D1096" s="41" t="s">
        <v>439</v>
      </c>
      <c r="E1096" s="22" t="s">
        <v>3458</v>
      </c>
      <c r="F1096" s="64">
        <v>2701</v>
      </c>
      <c r="G1096" s="65" t="s">
        <v>131</v>
      </c>
    </row>
    <row r="1097" spans="1:7" outlineLevel="1" x14ac:dyDescent="0.25">
      <c r="A1097" t="s">
        <v>109</v>
      </c>
      <c r="C1097" s="41" t="s">
        <v>1367</v>
      </c>
      <c r="D1097" s="41" t="s">
        <v>439</v>
      </c>
      <c r="E1097" s="22" t="s">
        <v>1368</v>
      </c>
      <c r="F1097" s="64">
        <v>2740</v>
      </c>
      <c r="G1097" s="65" t="s">
        <v>105</v>
      </c>
    </row>
    <row r="1098" spans="1:7" outlineLevel="1" x14ac:dyDescent="0.25">
      <c r="A1098" t="s">
        <v>109</v>
      </c>
      <c r="C1098" s="41" t="s">
        <v>1359</v>
      </c>
      <c r="D1098" s="41" t="s">
        <v>439</v>
      </c>
      <c r="E1098" s="22" t="s">
        <v>1360</v>
      </c>
      <c r="F1098" s="64">
        <v>2725</v>
      </c>
      <c r="G1098" s="65" t="s">
        <v>105</v>
      </c>
    </row>
    <row r="1099" spans="1:7" outlineLevel="1" x14ac:dyDescent="0.25">
      <c r="A1099" t="s">
        <v>109</v>
      </c>
      <c r="C1099" s="41" t="s">
        <v>2647</v>
      </c>
      <c r="D1099" s="41"/>
      <c r="E1099" s="22" t="s">
        <v>2648</v>
      </c>
      <c r="F1099" s="64">
        <v>8050</v>
      </c>
      <c r="G1099" s="65" t="s">
        <v>105</v>
      </c>
    </row>
    <row r="1100" spans="1:7" outlineLevel="1" x14ac:dyDescent="0.25">
      <c r="A1100" t="s">
        <v>109</v>
      </c>
      <c r="C1100" s="41" t="s">
        <v>2649</v>
      </c>
      <c r="D1100" s="41" t="s">
        <v>439</v>
      </c>
      <c r="E1100" s="22" t="s">
        <v>2650</v>
      </c>
      <c r="F1100" s="64">
        <v>8075</v>
      </c>
      <c r="G1100" s="65" t="s">
        <v>105</v>
      </c>
    </row>
    <row r="1101" spans="1:7" outlineLevel="1" x14ac:dyDescent="0.25">
      <c r="A1101" t="s">
        <v>109</v>
      </c>
      <c r="C1101" s="41" t="s">
        <v>2651</v>
      </c>
      <c r="D1101" s="41" t="s">
        <v>439</v>
      </c>
      <c r="E1101" s="22" t="s">
        <v>2652</v>
      </c>
      <c r="F1101" s="64">
        <v>8100</v>
      </c>
      <c r="G1101" s="65" t="s">
        <v>105</v>
      </c>
    </row>
    <row r="1102" spans="1:7" outlineLevel="1" x14ac:dyDescent="0.25">
      <c r="A1102" t="s">
        <v>109</v>
      </c>
      <c r="C1102" s="41" t="s">
        <v>2653</v>
      </c>
      <c r="D1102" s="41" t="s">
        <v>439</v>
      </c>
      <c r="E1102" s="22" t="s">
        <v>2654</v>
      </c>
      <c r="F1102" s="64">
        <v>8200</v>
      </c>
      <c r="G1102" s="65" t="s">
        <v>105</v>
      </c>
    </row>
    <row r="1103" spans="1:7" outlineLevel="1" x14ac:dyDescent="0.25">
      <c r="A1103" t="s">
        <v>109</v>
      </c>
      <c r="C1103" s="41" t="s">
        <v>2655</v>
      </c>
      <c r="D1103" s="41"/>
      <c r="E1103" s="22" t="s">
        <v>2656</v>
      </c>
      <c r="F1103" s="64">
        <v>8200</v>
      </c>
      <c r="G1103" s="65" t="s">
        <v>105</v>
      </c>
    </row>
    <row r="1104" spans="1:7" outlineLevel="1" x14ac:dyDescent="0.25">
      <c r="A1104" t="s">
        <v>109</v>
      </c>
      <c r="C1104" s="41" t="s">
        <v>2657</v>
      </c>
      <c r="D1104" s="41" t="s">
        <v>439</v>
      </c>
      <c r="E1104" s="22" t="s">
        <v>2658</v>
      </c>
      <c r="F1104" s="64">
        <v>8210</v>
      </c>
      <c r="G1104" s="65" t="s">
        <v>105</v>
      </c>
    </row>
    <row r="1105" spans="1:7" outlineLevel="1" x14ac:dyDescent="0.25">
      <c r="A1105" t="s">
        <v>109</v>
      </c>
      <c r="C1105" s="41" t="s">
        <v>2659</v>
      </c>
      <c r="D1105" s="41" t="s">
        <v>439</v>
      </c>
      <c r="E1105" s="22" t="s">
        <v>2660</v>
      </c>
      <c r="F1105" s="64">
        <v>8215</v>
      </c>
      <c r="G1105" s="65" t="s">
        <v>105</v>
      </c>
    </row>
    <row r="1106" spans="1:7" outlineLevel="1" x14ac:dyDescent="0.25">
      <c r="A1106" t="s">
        <v>109</v>
      </c>
      <c r="C1106" s="41" t="s">
        <v>2661</v>
      </c>
      <c r="D1106" s="41" t="s">
        <v>439</v>
      </c>
      <c r="E1106" s="22" t="s">
        <v>2662</v>
      </c>
      <c r="F1106" s="64">
        <v>8230</v>
      </c>
      <c r="G1106" s="65" t="s">
        <v>105</v>
      </c>
    </row>
    <row r="1107" spans="1:7" outlineLevel="1" x14ac:dyDescent="0.25">
      <c r="A1107" t="s">
        <v>109</v>
      </c>
      <c r="C1107" s="41" t="s">
        <v>2663</v>
      </c>
      <c r="D1107" s="41"/>
      <c r="E1107" s="22" t="s">
        <v>2664</v>
      </c>
      <c r="F1107" s="64">
        <v>8299</v>
      </c>
      <c r="G1107" s="65" t="s">
        <v>105</v>
      </c>
    </row>
    <row r="1108" spans="1:7" outlineLevel="1" x14ac:dyDescent="0.25">
      <c r="A1108" t="s">
        <v>109</v>
      </c>
      <c r="C1108" s="41" t="s">
        <v>1626</v>
      </c>
      <c r="D1108" s="41" t="s">
        <v>439</v>
      </c>
      <c r="E1108" s="22" t="s">
        <v>1627</v>
      </c>
      <c r="F1108" s="64">
        <v>5025</v>
      </c>
      <c r="G1108" s="65" t="s">
        <v>105</v>
      </c>
    </row>
    <row r="1109" spans="1:7" outlineLevel="1" x14ac:dyDescent="0.25">
      <c r="A1109" t="s">
        <v>109</v>
      </c>
      <c r="C1109" s="41" t="s">
        <v>1628</v>
      </c>
      <c r="D1109" s="41" t="s">
        <v>439</v>
      </c>
      <c r="E1109" s="22" t="s">
        <v>1629</v>
      </c>
      <c r="F1109" s="64">
        <v>5025</v>
      </c>
      <c r="G1109" s="65" t="s">
        <v>105</v>
      </c>
    </row>
    <row r="1110" spans="1:7" outlineLevel="1" x14ac:dyDescent="0.25">
      <c r="A1110" t="s">
        <v>109</v>
      </c>
      <c r="C1110" s="41" t="s">
        <v>2665</v>
      </c>
      <c r="D1110" s="41"/>
      <c r="E1110" s="22" t="s">
        <v>2666</v>
      </c>
      <c r="F1110" s="64">
        <v>1502</v>
      </c>
      <c r="G1110" s="65" t="s">
        <v>105</v>
      </c>
    </row>
    <row r="1111" spans="1:7" outlineLevel="1" x14ac:dyDescent="0.25">
      <c r="A1111" t="s">
        <v>109</v>
      </c>
      <c r="C1111" s="41" t="s">
        <v>2667</v>
      </c>
      <c r="D1111" s="41"/>
      <c r="E1111" s="22" t="s">
        <v>2668</v>
      </c>
      <c r="F1111" s="64">
        <v>1502</v>
      </c>
      <c r="G1111" s="65" t="s">
        <v>105</v>
      </c>
    </row>
    <row r="1112" spans="1:7" outlineLevel="1" x14ac:dyDescent="0.25">
      <c r="A1112" t="s">
        <v>109</v>
      </c>
      <c r="C1112" s="41" t="s">
        <v>500</v>
      </c>
      <c r="D1112" s="41" t="s">
        <v>439</v>
      </c>
      <c r="E1112" s="22" t="s">
        <v>3459</v>
      </c>
      <c r="F1112" s="64">
        <v>1502</v>
      </c>
      <c r="G1112" s="65" t="s">
        <v>105</v>
      </c>
    </row>
    <row r="1113" spans="1:7" outlineLevel="1" x14ac:dyDescent="0.25">
      <c r="A1113" t="s">
        <v>109</v>
      </c>
      <c r="C1113" s="41" t="s">
        <v>501</v>
      </c>
      <c r="D1113" s="41" t="s">
        <v>439</v>
      </c>
      <c r="E1113" s="22" t="s">
        <v>3460</v>
      </c>
      <c r="F1113" s="64">
        <v>1503</v>
      </c>
      <c r="G1113" s="65" t="s">
        <v>105</v>
      </c>
    </row>
    <row r="1114" spans="1:7" outlineLevel="1" x14ac:dyDescent="0.25">
      <c r="A1114" t="s">
        <v>109</v>
      </c>
      <c r="C1114" s="41" t="s">
        <v>2669</v>
      </c>
      <c r="D1114" s="41"/>
      <c r="E1114" s="22" t="s">
        <v>2670</v>
      </c>
      <c r="F1114" s="64">
        <v>1503</v>
      </c>
      <c r="G1114" s="65" t="s">
        <v>105</v>
      </c>
    </row>
    <row r="1115" spans="1:7" outlineLevel="1" x14ac:dyDescent="0.25">
      <c r="A1115" t="s">
        <v>109</v>
      </c>
      <c r="C1115" s="41" t="s">
        <v>2671</v>
      </c>
      <c r="D1115" s="41"/>
      <c r="E1115" s="22" t="s">
        <v>2672</v>
      </c>
      <c r="F1115" s="64">
        <v>1503</v>
      </c>
      <c r="G1115" s="65" t="s">
        <v>105</v>
      </c>
    </row>
    <row r="1116" spans="1:7" outlineLevel="1" x14ac:dyDescent="0.25">
      <c r="A1116" t="s">
        <v>109</v>
      </c>
      <c r="C1116" s="41" t="s">
        <v>2673</v>
      </c>
      <c r="D1116" s="41"/>
      <c r="E1116" s="22" t="s">
        <v>3461</v>
      </c>
      <c r="F1116" s="64">
        <v>1503</v>
      </c>
      <c r="G1116" s="65" t="s">
        <v>105</v>
      </c>
    </row>
    <row r="1117" spans="1:7" outlineLevel="1" x14ac:dyDescent="0.25">
      <c r="A1117" t="s">
        <v>109</v>
      </c>
      <c r="C1117" s="41" t="s">
        <v>2674</v>
      </c>
      <c r="D1117" s="41"/>
      <c r="E1117" s="22" t="s">
        <v>2675</v>
      </c>
      <c r="F1117" s="64">
        <v>1503</v>
      </c>
      <c r="G1117" s="65" t="s">
        <v>105</v>
      </c>
    </row>
    <row r="1118" spans="1:7" outlineLevel="1" x14ac:dyDescent="0.25">
      <c r="A1118" t="s">
        <v>109</v>
      </c>
      <c r="C1118" s="41" t="s">
        <v>2676</v>
      </c>
      <c r="D1118" s="41"/>
      <c r="E1118" s="22" t="s">
        <v>2677</v>
      </c>
      <c r="F1118" s="64">
        <v>1503</v>
      </c>
      <c r="G1118" s="65" t="s">
        <v>105</v>
      </c>
    </row>
    <row r="1119" spans="1:7" outlineLevel="1" x14ac:dyDescent="0.25">
      <c r="A1119" t="s">
        <v>109</v>
      </c>
      <c r="C1119" s="41" t="s">
        <v>2678</v>
      </c>
      <c r="D1119" s="41"/>
      <c r="E1119" s="22" t="s">
        <v>2679</v>
      </c>
      <c r="F1119" s="64">
        <v>1503</v>
      </c>
      <c r="G1119" s="65" t="s">
        <v>105</v>
      </c>
    </row>
    <row r="1120" spans="1:7" outlineLevel="1" x14ac:dyDescent="0.25">
      <c r="A1120" t="s">
        <v>109</v>
      </c>
      <c r="C1120" s="41" t="s">
        <v>2680</v>
      </c>
      <c r="D1120" s="41"/>
      <c r="E1120" s="22" t="s">
        <v>2681</v>
      </c>
      <c r="F1120" s="64">
        <v>1505</v>
      </c>
      <c r="G1120" s="65" t="s">
        <v>105</v>
      </c>
    </row>
    <row r="1121" spans="1:7" outlineLevel="1" x14ac:dyDescent="0.25">
      <c r="A1121" t="s">
        <v>109</v>
      </c>
      <c r="C1121" s="41" t="s">
        <v>2682</v>
      </c>
      <c r="D1121" s="41"/>
      <c r="E1121" s="22" t="s">
        <v>2683</v>
      </c>
      <c r="F1121" s="64">
        <v>1505</v>
      </c>
      <c r="G1121" s="65" t="s">
        <v>105</v>
      </c>
    </row>
    <row r="1122" spans="1:7" outlineLevel="1" x14ac:dyDescent="0.25">
      <c r="A1122" t="s">
        <v>109</v>
      </c>
      <c r="C1122" s="41" t="s">
        <v>2684</v>
      </c>
      <c r="D1122" s="41"/>
      <c r="E1122" s="22" t="s">
        <v>2685</v>
      </c>
      <c r="F1122" s="64">
        <v>1505</v>
      </c>
      <c r="G1122" s="65" t="s">
        <v>105</v>
      </c>
    </row>
    <row r="1123" spans="1:7" outlineLevel="1" x14ac:dyDescent="0.25">
      <c r="A1123" t="s">
        <v>109</v>
      </c>
      <c r="C1123" s="41" t="s">
        <v>2686</v>
      </c>
      <c r="D1123" s="41"/>
      <c r="E1123" s="22" t="s">
        <v>2687</v>
      </c>
      <c r="F1123" s="64">
        <v>1505</v>
      </c>
      <c r="G1123" s="65" t="s">
        <v>105</v>
      </c>
    </row>
    <row r="1124" spans="1:7" outlineLevel="1" x14ac:dyDescent="0.25">
      <c r="A1124" t="s">
        <v>109</v>
      </c>
      <c r="C1124" s="41" t="s">
        <v>2688</v>
      </c>
      <c r="D1124" s="41"/>
      <c r="E1124" s="22" t="s">
        <v>2689</v>
      </c>
      <c r="F1124" s="64">
        <v>1505</v>
      </c>
      <c r="G1124" s="65" t="s">
        <v>105</v>
      </c>
    </row>
    <row r="1125" spans="1:7" outlineLevel="1" x14ac:dyDescent="0.25">
      <c r="A1125" t="s">
        <v>109</v>
      </c>
      <c r="C1125" s="41" t="s">
        <v>2690</v>
      </c>
      <c r="D1125" s="41"/>
      <c r="E1125" s="22" t="s">
        <v>2691</v>
      </c>
      <c r="F1125" s="64">
        <v>1505</v>
      </c>
      <c r="G1125" s="65" t="s">
        <v>105</v>
      </c>
    </row>
    <row r="1126" spans="1:7" outlineLevel="1" x14ac:dyDescent="0.25">
      <c r="A1126" t="s">
        <v>109</v>
      </c>
      <c r="C1126" s="41" t="s">
        <v>2692</v>
      </c>
      <c r="D1126" s="41"/>
      <c r="E1126" s="22" t="s">
        <v>2693</v>
      </c>
      <c r="F1126" s="64">
        <v>1505</v>
      </c>
      <c r="G1126" s="65" t="s">
        <v>105</v>
      </c>
    </row>
    <row r="1127" spans="1:7" outlineLevel="1" x14ac:dyDescent="0.25">
      <c r="A1127" t="s">
        <v>109</v>
      </c>
      <c r="C1127" s="41" t="s">
        <v>2694</v>
      </c>
      <c r="D1127" s="41"/>
      <c r="E1127" s="22" t="s">
        <v>2695</v>
      </c>
      <c r="F1127" s="64">
        <v>1505</v>
      </c>
      <c r="G1127" s="65" t="s">
        <v>105</v>
      </c>
    </row>
    <row r="1128" spans="1:7" outlineLevel="1" x14ac:dyDescent="0.25">
      <c r="A1128" t="s">
        <v>109</v>
      </c>
      <c r="C1128" s="41" t="s">
        <v>562</v>
      </c>
      <c r="D1128" s="41" t="s">
        <v>439</v>
      </c>
      <c r="E1128" s="22" t="s">
        <v>563</v>
      </c>
      <c r="F1128" s="64">
        <v>2215</v>
      </c>
      <c r="G1128" s="65" t="s">
        <v>131</v>
      </c>
    </row>
    <row r="1129" spans="1:7" outlineLevel="1" x14ac:dyDescent="0.25">
      <c r="A1129" t="s">
        <v>109</v>
      </c>
      <c r="C1129" s="41" t="s">
        <v>1647</v>
      </c>
      <c r="D1129" s="41" t="s">
        <v>439</v>
      </c>
      <c r="E1129" s="22" t="s">
        <v>1648</v>
      </c>
      <c r="F1129" s="64">
        <v>5100</v>
      </c>
      <c r="G1129" s="65" t="s">
        <v>105</v>
      </c>
    </row>
    <row r="1130" spans="1:7" outlineLevel="1" x14ac:dyDescent="0.25">
      <c r="A1130" t="s">
        <v>109</v>
      </c>
      <c r="C1130" s="41" t="s">
        <v>1645</v>
      </c>
      <c r="D1130" s="41" t="s">
        <v>439</v>
      </c>
      <c r="E1130" s="22" t="s">
        <v>1646</v>
      </c>
      <c r="F1130" s="64">
        <v>5100</v>
      </c>
      <c r="G1130" s="65" t="s">
        <v>105</v>
      </c>
    </row>
    <row r="1131" spans="1:7" outlineLevel="1" x14ac:dyDescent="0.25">
      <c r="A1131" t="s">
        <v>109</v>
      </c>
      <c r="C1131" s="41" t="s">
        <v>2696</v>
      </c>
      <c r="D1131" s="41"/>
      <c r="E1131" s="22" t="s">
        <v>2697</v>
      </c>
      <c r="F1131" s="64">
        <v>5100</v>
      </c>
      <c r="G1131" s="65" t="s">
        <v>105</v>
      </c>
    </row>
    <row r="1132" spans="1:7" outlineLevel="1" x14ac:dyDescent="0.25">
      <c r="A1132" t="s">
        <v>109</v>
      </c>
      <c r="C1132" s="41" t="s">
        <v>582</v>
      </c>
      <c r="D1132" s="41" t="s">
        <v>439</v>
      </c>
      <c r="E1132" s="22" t="s">
        <v>583</v>
      </c>
      <c r="F1132" s="64">
        <v>2245</v>
      </c>
      <c r="G1132" s="65" t="s">
        <v>105</v>
      </c>
    </row>
    <row r="1133" spans="1:7" outlineLevel="1" x14ac:dyDescent="0.25">
      <c r="A1133" t="s">
        <v>109</v>
      </c>
      <c r="C1133" s="41" t="s">
        <v>1544</v>
      </c>
      <c r="D1133" s="41" t="s">
        <v>439</v>
      </c>
      <c r="E1133" s="22" t="s">
        <v>1545</v>
      </c>
      <c r="F1133" s="64">
        <v>5025</v>
      </c>
      <c r="G1133" s="65" t="s">
        <v>105</v>
      </c>
    </row>
    <row r="1134" spans="1:7" outlineLevel="1" x14ac:dyDescent="0.25">
      <c r="A1134" t="s">
        <v>109</v>
      </c>
      <c r="C1134" s="41" t="s">
        <v>1546</v>
      </c>
      <c r="D1134" s="41" t="s">
        <v>439</v>
      </c>
      <c r="E1134" s="22" t="s">
        <v>1547</v>
      </c>
      <c r="F1134" s="64">
        <v>5025</v>
      </c>
      <c r="G1134" s="65" t="s">
        <v>105</v>
      </c>
    </row>
    <row r="1135" spans="1:7" outlineLevel="1" x14ac:dyDescent="0.25">
      <c r="A1135" t="s">
        <v>109</v>
      </c>
      <c r="C1135" s="41" t="s">
        <v>1548</v>
      </c>
      <c r="D1135" s="41" t="s">
        <v>439</v>
      </c>
      <c r="E1135" s="22" t="s">
        <v>1549</v>
      </c>
      <c r="F1135" s="64">
        <v>5025</v>
      </c>
      <c r="G1135" s="65" t="s">
        <v>105</v>
      </c>
    </row>
    <row r="1136" spans="1:7" outlineLevel="1" x14ac:dyDescent="0.25">
      <c r="A1136" t="s">
        <v>109</v>
      </c>
      <c r="C1136" s="41" t="s">
        <v>1550</v>
      </c>
      <c r="D1136" s="41" t="s">
        <v>439</v>
      </c>
      <c r="E1136" s="22" t="s">
        <v>1551</v>
      </c>
      <c r="F1136" s="64">
        <v>5025</v>
      </c>
      <c r="G1136" s="65" t="s">
        <v>105</v>
      </c>
    </row>
    <row r="1137" spans="1:7" outlineLevel="1" x14ac:dyDescent="0.25">
      <c r="A1137" t="s">
        <v>109</v>
      </c>
      <c r="C1137" s="41" t="s">
        <v>1554</v>
      </c>
      <c r="D1137" s="41" t="s">
        <v>439</v>
      </c>
      <c r="E1137" s="22" t="s">
        <v>1555</v>
      </c>
      <c r="F1137" s="64">
        <v>5025</v>
      </c>
      <c r="G1137" s="65" t="s">
        <v>105</v>
      </c>
    </row>
    <row r="1138" spans="1:7" outlineLevel="1" x14ac:dyDescent="0.25">
      <c r="A1138" t="s">
        <v>109</v>
      </c>
      <c r="C1138" s="41" t="s">
        <v>1556</v>
      </c>
      <c r="D1138" s="41" t="s">
        <v>439</v>
      </c>
      <c r="E1138" s="22" t="s">
        <v>1557</v>
      </c>
      <c r="F1138" s="64">
        <v>5025</v>
      </c>
      <c r="G1138" s="65" t="s">
        <v>105</v>
      </c>
    </row>
    <row r="1139" spans="1:7" outlineLevel="1" x14ac:dyDescent="0.25">
      <c r="A1139" t="s">
        <v>109</v>
      </c>
      <c r="C1139" s="41" t="s">
        <v>1558</v>
      </c>
      <c r="D1139" s="41" t="s">
        <v>439</v>
      </c>
      <c r="E1139" s="22" t="s">
        <v>1559</v>
      </c>
      <c r="F1139" s="64">
        <v>5025</v>
      </c>
      <c r="G1139" s="65" t="s">
        <v>105</v>
      </c>
    </row>
    <row r="1140" spans="1:7" outlineLevel="1" x14ac:dyDescent="0.25">
      <c r="A1140" t="s">
        <v>109</v>
      </c>
      <c r="C1140" s="41" t="s">
        <v>1560</v>
      </c>
      <c r="D1140" s="41" t="s">
        <v>439</v>
      </c>
      <c r="E1140" s="22" t="s">
        <v>1561</v>
      </c>
      <c r="F1140" s="64">
        <v>5025</v>
      </c>
      <c r="G1140" s="65" t="s">
        <v>105</v>
      </c>
    </row>
    <row r="1141" spans="1:7" outlineLevel="1" x14ac:dyDescent="0.25">
      <c r="A1141" t="s">
        <v>109</v>
      </c>
      <c r="C1141" s="41" t="s">
        <v>1562</v>
      </c>
      <c r="D1141" s="41" t="s">
        <v>439</v>
      </c>
      <c r="E1141" s="22" t="s">
        <v>1563</v>
      </c>
      <c r="F1141" s="64">
        <v>5025</v>
      </c>
      <c r="G1141" s="65" t="s">
        <v>105</v>
      </c>
    </row>
    <row r="1142" spans="1:7" outlineLevel="1" x14ac:dyDescent="0.25">
      <c r="A1142" t="s">
        <v>109</v>
      </c>
      <c r="C1142" s="41" t="s">
        <v>1564</v>
      </c>
      <c r="D1142" s="41" t="s">
        <v>439</v>
      </c>
      <c r="E1142" s="22" t="s">
        <v>1565</v>
      </c>
      <c r="F1142" s="64">
        <v>5025</v>
      </c>
      <c r="G1142" s="65" t="s">
        <v>105</v>
      </c>
    </row>
    <row r="1143" spans="1:7" outlineLevel="1" x14ac:dyDescent="0.25">
      <c r="A1143" t="s">
        <v>109</v>
      </c>
      <c r="C1143" s="41" t="s">
        <v>1566</v>
      </c>
      <c r="D1143" s="41" t="s">
        <v>439</v>
      </c>
      <c r="E1143" s="22" t="s">
        <v>1567</v>
      </c>
      <c r="F1143" s="64">
        <v>5025</v>
      </c>
      <c r="G1143" s="65" t="s">
        <v>105</v>
      </c>
    </row>
    <row r="1144" spans="1:7" outlineLevel="1" x14ac:dyDescent="0.25">
      <c r="A1144" t="s">
        <v>109</v>
      </c>
      <c r="C1144" s="41" t="s">
        <v>1568</v>
      </c>
      <c r="D1144" s="41" t="s">
        <v>439</v>
      </c>
      <c r="E1144" s="22" t="s">
        <v>1569</v>
      </c>
      <c r="F1144" s="64">
        <v>5025</v>
      </c>
      <c r="G1144" s="65" t="s">
        <v>105</v>
      </c>
    </row>
    <row r="1145" spans="1:7" outlineLevel="1" x14ac:dyDescent="0.25">
      <c r="A1145" t="s">
        <v>109</v>
      </c>
      <c r="C1145" s="41" t="s">
        <v>1570</v>
      </c>
      <c r="D1145" s="41" t="s">
        <v>439</v>
      </c>
      <c r="E1145" s="22" t="s">
        <v>1571</v>
      </c>
      <c r="F1145" s="64">
        <v>5025</v>
      </c>
      <c r="G1145" s="65" t="s">
        <v>105</v>
      </c>
    </row>
    <row r="1146" spans="1:7" outlineLevel="1" x14ac:dyDescent="0.25">
      <c r="A1146" t="s">
        <v>109</v>
      </c>
      <c r="C1146" s="41" t="s">
        <v>1572</v>
      </c>
      <c r="D1146" s="41" t="s">
        <v>439</v>
      </c>
      <c r="E1146" s="22" t="s">
        <v>1573</v>
      </c>
      <c r="F1146" s="64">
        <v>5025</v>
      </c>
      <c r="G1146" s="65" t="s">
        <v>105</v>
      </c>
    </row>
    <row r="1147" spans="1:7" outlineLevel="1" x14ac:dyDescent="0.25">
      <c r="A1147" t="s">
        <v>109</v>
      </c>
      <c r="C1147" s="41" t="s">
        <v>1576</v>
      </c>
      <c r="D1147" s="41" t="s">
        <v>439</v>
      </c>
      <c r="E1147" s="22" t="s">
        <v>1577</v>
      </c>
      <c r="F1147" s="64">
        <v>5025</v>
      </c>
      <c r="G1147" s="65" t="s">
        <v>105</v>
      </c>
    </row>
    <row r="1148" spans="1:7" outlineLevel="1" x14ac:dyDescent="0.25">
      <c r="A1148" t="s">
        <v>109</v>
      </c>
      <c r="C1148" s="41" t="s">
        <v>1653</v>
      </c>
      <c r="D1148" s="41" t="s">
        <v>439</v>
      </c>
      <c r="E1148" s="22" t="s">
        <v>1654</v>
      </c>
      <c r="F1148" s="64">
        <v>5100</v>
      </c>
      <c r="G1148" s="65" t="s">
        <v>105</v>
      </c>
    </row>
    <row r="1149" spans="1:7" outlineLevel="1" x14ac:dyDescent="0.25">
      <c r="A1149" t="s">
        <v>109</v>
      </c>
      <c r="C1149" s="41" t="s">
        <v>1511</v>
      </c>
      <c r="D1149" s="41" t="s">
        <v>439</v>
      </c>
      <c r="E1149" s="22" t="s">
        <v>3462</v>
      </c>
      <c r="F1149" s="64">
        <v>4645</v>
      </c>
      <c r="G1149" s="65" t="s">
        <v>105</v>
      </c>
    </row>
    <row r="1150" spans="1:7" outlineLevel="1" x14ac:dyDescent="0.25">
      <c r="A1150" t="s">
        <v>109</v>
      </c>
      <c r="C1150" s="41" t="s">
        <v>1578</v>
      </c>
      <c r="D1150" s="41" t="s">
        <v>439</v>
      </c>
      <c r="E1150" s="22" t="s">
        <v>1579</v>
      </c>
      <c r="F1150" s="64">
        <v>5025</v>
      </c>
      <c r="G1150" s="65" t="s">
        <v>105</v>
      </c>
    </row>
    <row r="1151" spans="1:7" outlineLevel="1" x14ac:dyDescent="0.25">
      <c r="A1151" t="s">
        <v>109</v>
      </c>
      <c r="C1151" s="41" t="s">
        <v>2698</v>
      </c>
      <c r="D1151" s="41"/>
      <c r="E1151" s="22" t="s">
        <v>2699</v>
      </c>
      <c r="F1151" s="64">
        <v>7220</v>
      </c>
      <c r="G1151" s="65" t="s">
        <v>105</v>
      </c>
    </row>
    <row r="1152" spans="1:7" outlineLevel="1" x14ac:dyDescent="0.25">
      <c r="A1152" t="s">
        <v>109</v>
      </c>
      <c r="C1152" s="41" t="s">
        <v>1757</v>
      </c>
      <c r="D1152" s="41" t="s">
        <v>439</v>
      </c>
      <c r="E1152" s="22" t="s">
        <v>3463</v>
      </c>
      <c r="F1152" s="64">
        <v>5125</v>
      </c>
      <c r="G1152" s="65" t="s">
        <v>131</v>
      </c>
    </row>
    <row r="1153" spans="1:7" outlineLevel="1" x14ac:dyDescent="0.25">
      <c r="A1153" t="s">
        <v>109</v>
      </c>
      <c r="C1153" s="41" t="s">
        <v>1758</v>
      </c>
      <c r="D1153" s="41" t="s">
        <v>439</v>
      </c>
      <c r="E1153" s="22" t="s">
        <v>1759</v>
      </c>
      <c r="F1153" s="64">
        <v>5125</v>
      </c>
      <c r="G1153" s="65" t="s">
        <v>105</v>
      </c>
    </row>
    <row r="1154" spans="1:7" outlineLevel="1" x14ac:dyDescent="0.25">
      <c r="A1154" t="s">
        <v>109</v>
      </c>
      <c r="C1154" s="41" t="s">
        <v>1760</v>
      </c>
      <c r="D1154" s="41" t="s">
        <v>439</v>
      </c>
      <c r="E1154" s="22" t="s">
        <v>1761</v>
      </c>
      <c r="F1154" s="64">
        <v>5125</v>
      </c>
      <c r="G1154" s="65" t="s">
        <v>105</v>
      </c>
    </row>
    <row r="1155" spans="1:7" outlineLevel="1" x14ac:dyDescent="0.25">
      <c r="A1155" t="s">
        <v>109</v>
      </c>
      <c r="C1155" s="41" t="s">
        <v>1762</v>
      </c>
      <c r="D1155" s="41" t="s">
        <v>439</v>
      </c>
      <c r="E1155" s="22" t="s">
        <v>1763</v>
      </c>
      <c r="F1155" s="64">
        <v>5125</v>
      </c>
      <c r="G1155" s="65" t="s">
        <v>105</v>
      </c>
    </row>
    <row r="1156" spans="1:7" outlineLevel="1" x14ac:dyDescent="0.25">
      <c r="A1156" t="s">
        <v>109</v>
      </c>
      <c r="C1156" s="41" t="s">
        <v>1819</v>
      </c>
      <c r="D1156" s="41" t="s">
        <v>439</v>
      </c>
      <c r="E1156" s="22" t="s">
        <v>1820</v>
      </c>
      <c r="F1156" s="64">
        <v>5155</v>
      </c>
      <c r="G1156" s="65" t="s">
        <v>105</v>
      </c>
    </row>
    <row r="1157" spans="1:7" outlineLevel="1" x14ac:dyDescent="0.25">
      <c r="A1157" t="s">
        <v>109</v>
      </c>
      <c r="C1157" s="41" t="s">
        <v>1821</v>
      </c>
      <c r="D1157" s="41" t="s">
        <v>439</v>
      </c>
      <c r="E1157" s="22" t="s">
        <v>1822</v>
      </c>
      <c r="F1157" s="64">
        <v>5155</v>
      </c>
      <c r="G1157" s="65" t="s">
        <v>105</v>
      </c>
    </row>
    <row r="1158" spans="1:7" outlineLevel="1" x14ac:dyDescent="0.25">
      <c r="A1158" t="s">
        <v>109</v>
      </c>
      <c r="C1158" s="41" t="s">
        <v>1823</v>
      </c>
      <c r="D1158" s="41" t="s">
        <v>439</v>
      </c>
      <c r="E1158" s="22" t="s">
        <v>1824</v>
      </c>
      <c r="F1158" s="64">
        <v>5155</v>
      </c>
      <c r="G1158" s="65" t="s">
        <v>105</v>
      </c>
    </row>
    <row r="1159" spans="1:7" outlineLevel="1" x14ac:dyDescent="0.25">
      <c r="A1159" t="s">
        <v>109</v>
      </c>
      <c r="C1159" s="41" t="s">
        <v>1825</v>
      </c>
      <c r="D1159" s="41" t="s">
        <v>439</v>
      </c>
      <c r="E1159" s="22" t="s">
        <v>1826</v>
      </c>
      <c r="F1159" s="64">
        <v>5155</v>
      </c>
      <c r="G1159" s="65" t="s">
        <v>105</v>
      </c>
    </row>
    <row r="1160" spans="1:7" outlineLevel="1" x14ac:dyDescent="0.25">
      <c r="A1160" t="s">
        <v>109</v>
      </c>
      <c r="C1160" s="41" t="s">
        <v>1457</v>
      </c>
      <c r="D1160" s="41" t="s">
        <v>439</v>
      </c>
      <c r="E1160" s="22" t="s">
        <v>3464</v>
      </c>
      <c r="F1160" s="64">
        <v>3520</v>
      </c>
      <c r="G1160" s="65" t="s">
        <v>105</v>
      </c>
    </row>
    <row r="1161" spans="1:7" outlineLevel="1" x14ac:dyDescent="0.25">
      <c r="A1161" t="s">
        <v>109</v>
      </c>
      <c r="C1161" s="41" t="s">
        <v>1458</v>
      </c>
      <c r="D1161" s="41" t="s">
        <v>439</v>
      </c>
      <c r="E1161" s="22" t="s">
        <v>3465</v>
      </c>
      <c r="F1161" s="64">
        <v>3520</v>
      </c>
      <c r="G1161" s="65" t="s">
        <v>131</v>
      </c>
    </row>
    <row r="1162" spans="1:7" outlineLevel="1" x14ac:dyDescent="0.25">
      <c r="A1162" t="s">
        <v>109</v>
      </c>
      <c r="C1162" s="41" t="s">
        <v>1459</v>
      </c>
      <c r="D1162" s="41" t="s">
        <v>439</v>
      </c>
      <c r="E1162" s="22" t="s">
        <v>2700</v>
      </c>
      <c r="F1162" s="64">
        <v>3520</v>
      </c>
      <c r="G1162" s="65" t="s">
        <v>105</v>
      </c>
    </row>
    <row r="1163" spans="1:7" outlineLevel="1" x14ac:dyDescent="0.25">
      <c r="A1163" t="s">
        <v>109</v>
      </c>
      <c r="C1163" s="41" t="s">
        <v>1460</v>
      </c>
      <c r="D1163" s="41" t="s">
        <v>439</v>
      </c>
      <c r="E1163" s="22" t="s">
        <v>2701</v>
      </c>
      <c r="F1163" s="64">
        <v>3520</v>
      </c>
      <c r="G1163" s="65" t="s">
        <v>105</v>
      </c>
    </row>
    <row r="1164" spans="1:7" outlineLevel="1" x14ac:dyDescent="0.25">
      <c r="A1164" t="s">
        <v>109</v>
      </c>
      <c r="C1164" s="41" t="s">
        <v>449</v>
      </c>
      <c r="D1164" s="41" t="s">
        <v>439</v>
      </c>
      <c r="E1164" s="22" t="s">
        <v>450</v>
      </c>
      <c r="F1164" s="64">
        <v>1010</v>
      </c>
      <c r="G1164" s="65" t="s">
        <v>105</v>
      </c>
    </row>
    <row r="1165" spans="1:7" outlineLevel="1" x14ac:dyDescent="0.25">
      <c r="A1165" t="s">
        <v>109</v>
      </c>
      <c r="C1165" s="41" t="s">
        <v>1507</v>
      </c>
      <c r="D1165" s="41" t="s">
        <v>439</v>
      </c>
      <c r="E1165" s="22" t="s">
        <v>1508</v>
      </c>
      <c r="F1165" s="64">
        <v>4445</v>
      </c>
      <c r="G1165" s="65" t="s">
        <v>105</v>
      </c>
    </row>
    <row r="1166" spans="1:7" outlineLevel="1" x14ac:dyDescent="0.25">
      <c r="A1166" t="s">
        <v>109</v>
      </c>
      <c r="C1166" s="41" t="s">
        <v>1194</v>
      </c>
      <c r="D1166" s="41" t="s">
        <v>439</v>
      </c>
      <c r="E1166" s="22" t="s">
        <v>3466</v>
      </c>
      <c r="F1166" s="64">
        <v>2505</v>
      </c>
      <c r="G1166" s="65" t="s">
        <v>105</v>
      </c>
    </row>
    <row r="1167" spans="1:7" outlineLevel="1" x14ac:dyDescent="0.25">
      <c r="A1167" t="s">
        <v>109</v>
      </c>
      <c r="C1167" s="41" t="s">
        <v>1430</v>
      </c>
      <c r="D1167" s="41" t="s">
        <v>439</v>
      </c>
      <c r="E1167" s="22" t="s">
        <v>1431</v>
      </c>
      <c r="F1167" s="64">
        <v>2915</v>
      </c>
      <c r="G1167" s="65" t="s">
        <v>105</v>
      </c>
    </row>
    <row r="1168" spans="1:7" outlineLevel="1" x14ac:dyDescent="0.25">
      <c r="A1168" t="s">
        <v>109</v>
      </c>
      <c r="C1168" s="41" t="s">
        <v>1918</v>
      </c>
      <c r="D1168" s="41" t="s">
        <v>439</v>
      </c>
      <c r="E1168" s="22" t="s">
        <v>1919</v>
      </c>
      <c r="F1168" s="64">
        <v>2980</v>
      </c>
      <c r="G1168" s="65" t="s">
        <v>105</v>
      </c>
    </row>
    <row r="1169" spans="1:7" outlineLevel="1" x14ac:dyDescent="0.25">
      <c r="A1169" t="s">
        <v>109</v>
      </c>
      <c r="C1169" s="41" t="s">
        <v>451</v>
      </c>
      <c r="D1169" s="41" t="s">
        <v>439</v>
      </c>
      <c r="E1169" s="22" t="s">
        <v>452</v>
      </c>
      <c r="F1169" s="64">
        <v>1015</v>
      </c>
      <c r="G1169" s="65" t="s">
        <v>105</v>
      </c>
    </row>
    <row r="1170" spans="1:7" outlineLevel="1" x14ac:dyDescent="0.25">
      <c r="A1170" t="s">
        <v>109</v>
      </c>
      <c r="C1170" s="41" t="s">
        <v>453</v>
      </c>
      <c r="D1170" s="41" t="s">
        <v>439</v>
      </c>
      <c r="E1170" s="22" t="s">
        <v>454</v>
      </c>
      <c r="F1170" s="64">
        <v>1015</v>
      </c>
      <c r="G1170" s="65" t="s">
        <v>105</v>
      </c>
    </row>
    <row r="1171" spans="1:7" outlineLevel="1" x14ac:dyDescent="0.25">
      <c r="A1171" t="s">
        <v>109</v>
      </c>
      <c r="C1171" s="41" t="s">
        <v>460</v>
      </c>
      <c r="D1171" s="41" t="s">
        <v>439</v>
      </c>
      <c r="E1171" s="22" t="s">
        <v>3467</v>
      </c>
      <c r="F1171" s="64">
        <v>1201</v>
      </c>
      <c r="G1171" s="65" t="s">
        <v>105</v>
      </c>
    </row>
    <row r="1172" spans="1:7" outlineLevel="1" x14ac:dyDescent="0.25">
      <c r="A1172" t="s">
        <v>109</v>
      </c>
      <c r="C1172" s="41" t="s">
        <v>1731</v>
      </c>
      <c r="D1172" s="41" t="s">
        <v>439</v>
      </c>
      <c r="E1172" s="22" t="s">
        <v>1732</v>
      </c>
      <c r="F1172" s="64">
        <v>5100</v>
      </c>
      <c r="G1172" s="65" t="s">
        <v>105</v>
      </c>
    </row>
    <row r="1173" spans="1:7" outlineLevel="1" x14ac:dyDescent="0.25">
      <c r="A1173" t="s">
        <v>109</v>
      </c>
      <c r="C1173" s="41" t="s">
        <v>1733</v>
      </c>
      <c r="D1173" s="41" t="s">
        <v>439</v>
      </c>
      <c r="E1173" s="22" t="s">
        <v>1734</v>
      </c>
      <c r="F1173" s="64">
        <v>5100</v>
      </c>
      <c r="G1173" s="65" t="s">
        <v>105</v>
      </c>
    </row>
    <row r="1174" spans="1:7" outlineLevel="1" x14ac:dyDescent="0.25">
      <c r="A1174" t="s">
        <v>109</v>
      </c>
      <c r="C1174" s="41" t="s">
        <v>1735</v>
      </c>
      <c r="D1174" s="41" t="s">
        <v>439</v>
      </c>
      <c r="E1174" s="22" t="s">
        <v>1736</v>
      </c>
      <c r="F1174" s="64">
        <v>5100</v>
      </c>
      <c r="G1174" s="65" t="s">
        <v>105</v>
      </c>
    </row>
    <row r="1175" spans="1:7" outlineLevel="1" x14ac:dyDescent="0.25">
      <c r="A1175" t="s">
        <v>109</v>
      </c>
      <c r="C1175" s="41" t="s">
        <v>1450</v>
      </c>
      <c r="D1175" s="41" t="s">
        <v>439</v>
      </c>
      <c r="E1175" s="22" t="s">
        <v>3468</v>
      </c>
      <c r="F1175" s="64">
        <v>2950</v>
      </c>
      <c r="G1175" s="65" t="s">
        <v>105</v>
      </c>
    </row>
    <row r="1176" spans="1:7" outlineLevel="1" x14ac:dyDescent="0.25">
      <c r="A1176" t="s">
        <v>109</v>
      </c>
      <c r="C1176" s="41" t="s">
        <v>1423</v>
      </c>
      <c r="D1176" s="41" t="s">
        <v>439</v>
      </c>
      <c r="E1176" s="22" t="s">
        <v>1424</v>
      </c>
      <c r="F1176" s="64">
        <v>2901</v>
      </c>
      <c r="G1176" s="65" t="s">
        <v>105</v>
      </c>
    </row>
    <row r="1177" spans="1:7" outlineLevel="1" x14ac:dyDescent="0.25">
      <c r="A1177" t="s">
        <v>109</v>
      </c>
      <c r="C1177" s="41" t="s">
        <v>959</v>
      </c>
      <c r="D1177" s="41" t="s">
        <v>439</v>
      </c>
      <c r="E1177" s="22" t="s">
        <v>960</v>
      </c>
      <c r="F1177" s="64">
        <v>6030</v>
      </c>
      <c r="G1177" s="65" t="s">
        <v>105</v>
      </c>
    </row>
    <row r="1178" spans="1:7" outlineLevel="1" x14ac:dyDescent="0.25">
      <c r="A1178" t="s">
        <v>109</v>
      </c>
      <c r="C1178" s="41" t="s">
        <v>786</v>
      </c>
      <c r="D1178" s="41" t="s">
        <v>439</v>
      </c>
      <c r="E1178" s="22" t="s">
        <v>3469</v>
      </c>
      <c r="F1178" s="64">
        <v>3750</v>
      </c>
      <c r="G1178" s="65" t="s">
        <v>105</v>
      </c>
    </row>
    <row r="1179" spans="1:7" outlineLevel="1" x14ac:dyDescent="0.25">
      <c r="A1179" t="s">
        <v>109</v>
      </c>
      <c r="C1179" s="41" t="s">
        <v>1130</v>
      </c>
      <c r="D1179" s="41" t="s">
        <v>439</v>
      </c>
      <c r="E1179" s="22" t="s">
        <v>3470</v>
      </c>
      <c r="F1179" s="64">
        <v>2440</v>
      </c>
      <c r="G1179" s="65" t="s">
        <v>105</v>
      </c>
    </row>
    <row r="1180" spans="1:7" outlineLevel="1" x14ac:dyDescent="0.25">
      <c r="A1180" t="s">
        <v>109</v>
      </c>
      <c r="C1180" s="41" t="s">
        <v>1764</v>
      </c>
      <c r="D1180" s="41" t="s">
        <v>439</v>
      </c>
      <c r="E1180" s="22" t="s">
        <v>1765</v>
      </c>
      <c r="F1180" s="64">
        <v>5125</v>
      </c>
      <c r="G1180" s="65" t="s">
        <v>105</v>
      </c>
    </row>
    <row r="1181" spans="1:7" outlineLevel="1" x14ac:dyDescent="0.25">
      <c r="A1181" t="s">
        <v>109</v>
      </c>
      <c r="C1181" s="41" t="s">
        <v>1766</v>
      </c>
      <c r="D1181" s="41" t="s">
        <v>439</v>
      </c>
      <c r="E1181" s="22" t="s">
        <v>1767</v>
      </c>
      <c r="F1181" s="64">
        <v>5125</v>
      </c>
      <c r="G1181" s="65" t="s">
        <v>105</v>
      </c>
    </row>
    <row r="1182" spans="1:7" outlineLevel="1" x14ac:dyDescent="0.25">
      <c r="A1182" t="s">
        <v>109</v>
      </c>
      <c r="C1182" s="41" t="s">
        <v>1827</v>
      </c>
      <c r="D1182" s="41" t="s">
        <v>439</v>
      </c>
      <c r="E1182" s="22" t="s">
        <v>1828</v>
      </c>
      <c r="F1182" s="64">
        <v>5155</v>
      </c>
      <c r="G1182" s="65" t="s">
        <v>105</v>
      </c>
    </row>
    <row r="1183" spans="1:7" outlineLevel="1" x14ac:dyDescent="0.25">
      <c r="A1183" t="s">
        <v>109</v>
      </c>
      <c r="C1183" s="41" t="s">
        <v>1829</v>
      </c>
      <c r="D1183" s="41" t="s">
        <v>439</v>
      </c>
      <c r="E1183" s="22" t="s">
        <v>1830</v>
      </c>
      <c r="F1183" s="64">
        <v>5155</v>
      </c>
      <c r="G1183" s="65" t="s">
        <v>105</v>
      </c>
    </row>
    <row r="1184" spans="1:7" outlineLevel="1" x14ac:dyDescent="0.25">
      <c r="A1184" t="s">
        <v>109</v>
      </c>
      <c r="C1184" s="41" t="s">
        <v>1411</v>
      </c>
      <c r="D1184" s="41" t="s">
        <v>439</v>
      </c>
      <c r="E1184" s="22" t="s">
        <v>1412</v>
      </c>
      <c r="F1184" s="64">
        <v>2815</v>
      </c>
      <c r="G1184" s="65" t="s">
        <v>105</v>
      </c>
    </row>
    <row r="1185" spans="1:7" outlineLevel="1" x14ac:dyDescent="0.25">
      <c r="A1185" t="s">
        <v>109</v>
      </c>
      <c r="C1185" s="41" t="s">
        <v>1195</v>
      </c>
      <c r="D1185" s="41" t="s">
        <v>439</v>
      </c>
      <c r="E1185" s="22" t="s">
        <v>3471</v>
      </c>
      <c r="F1185" s="64">
        <v>2505</v>
      </c>
      <c r="G1185" s="65" t="s">
        <v>105</v>
      </c>
    </row>
    <row r="1186" spans="1:7" outlineLevel="1" x14ac:dyDescent="0.25">
      <c r="A1186" t="s">
        <v>109</v>
      </c>
      <c r="C1186" s="41" t="s">
        <v>1780</v>
      </c>
      <c r="D1186" s="41" t="s">
        <v>439</v>
      </c>
      <c r="E1186" s="22" t="s">
        <v>1781</v>
      </c>
      <c r="F1186" s="64">
        <v>5150</v>
      </c>
      <c r="G1186" s="65" t="s">
        <v>131</v>
      </c>
    </row>
    <row r="1187" spans="1:7" outlineLevel="1" x14ac:dyDescent="0.25">
      <c r="A1187" t="s">
        <v>109</v>
      </c>
      <c r="C1187" s="41" t="s">
        <v>1798</v>
      </c>
      <c r="D1187" s="41" t="s">
        <v>439</v>
      </c>
      <c r="E1187" s="22" t="s">
        <v>1799</v>
      </c>
      <c r="F1187" s="64">
        <v>5152</v>
      </c>
      <c r="G1187" s="65" t="s">
        <v>105</v>
      </c>
    </row>
    <row r="1188" spans="1:7" outlineLevel="1" x14ac:dyDescent="0.25">
      <c r="A1188" t="s">
        <v>109</v>
      </c>
      <c r="C1188" s="41" t="s">
        <v>1782</v>
      </c>
      <c r="D1188" s="41" t="s">
        <v>439</v>
      </c>
      <c r="E1188" s="22" t="s">
        <v>1783</v>
      </c>
      <c r="F1188" s="64">
        <v>5151</v>
      </c>
      <c r="G1188" s="65" t="s">
        <v>105</v>
      </c>
    </row>
    <row r="1189" spans="1:7" outlineLevel="1" x14ac:dyDescent="0.25">
      <c r="A1189" t="s">
        <v>109</v>
      </c>
      <c r="C1189" s="41" t="s">
        <v>1784</v>
      </c>
      <c r="D1189" s="41" t="s">
        <v>439</v>
      </c>
      <c r="E1189" s="22" t="s">
        <v>1785</v>
      </c>
      <c r="F1189" s="64">
        <v>5151</v>
      </c>
      <c r="G1189" s="65" t="s">
        <v>105</v>
      </c>
    </row>
    <row r="1190" spans="1:7" outlineLevel="1" x14ac:dyDescent="0.25">
      <c r="A1190" t="s">
        <v>109</v>
      </c>
      <c r="C1190" s="41" t="s">
        <v>1790</v>
      </c>
      <c r="D1190" s="41" t="s">
        <v>439</v>
      </c>
      <c r="E1190" s="22" t="s">
        <v>1791</v>
      </c>
      <c r="F1190" s="64">
        <v>5152</v>
      </c>
      <c r="G1190" s="65" t="s">
        <v>105</v>
      </c>
    </row>
    <row r="1191" spans="1:7" outlineLevel="1" x14ac:dyDescent="0.25">
      <c r="A1191" t="s">
        <v>109</v>
      </c>
      <c r="C1191" s="41" t="s">
        <v>1792</v>
      </c>
      <c r="D1191" s="41" t="s">
        <v>439</v>
      </c>
      <c r="E1191" s="22" t="s">
        <v>1793</v>
      </c>
      <c r="F1191" s="64">
        <v>5152</v>
      </c>
      <c r="G1191" s="65" t="s">
        <v>105</v>
      </c>
    </row>
    <row r="1192" spans="1:7" outlineLevel="1" x14ac:dyDescent="0.25">
      <c r="A1192" t="s">
        <v>109</v>
      </c>
      <c r="C1192" s="41" t="s">
        <v>1808</v>
      </c>
      <c r="D1192" s="41" t="s">
        <v>439</v>
      </c>
      <c r="E1192" s="22" t="s">
        <v>1809</v>
      </c>
      <c r="F1192" s="64">
        <v>5152</v>
      </c>
      <c r="G1192" s="65" t="s">
        <v>105</v>
      </c>
    </row>
    <row r="1193" spans="1:7" outlineLevel="1" x14ac:dyDescent="0.25">
      <c r="A1193" t="s">
        <v>109</v>
      </c>
      <c r="C1193" s="41" t="s">
        <v>1810</v>
      </c>
      <c r="D1193" s="41"/>
      <c r="E1193" s="22" t="s">
        <v>1811</v>
      </c>
      <c r="F1193" s="64">
        <v>5152</v>
      </c>
      <c r="G1193" s="65" t="s">
        <v>105</v>
      </c>
    </row>
    <row r="1194" spans="1:7" outlineLevel="1" x14ac:dyDescent="0.25">
      <c r="A1194" t="s">
        <v>109</v>
      </c>
      <c r="C1194" s="41" t="s">
        <v>1831</v>
      </c>
      <c r="D1194" s="41" t="s">
        <v>439</v>
      </c>
      <c r="E1194" s="22" t="s">
        <v>1832</v>
      </c>
      <c r="F1194" s="64">
        <v>5155</v>
      </c>
      <c r="G1194" s="65" t="s">
        <v>105</v>
      </c>
    </row>
    <row r="1195" spans="1:7" outlineLevel="1" x14ac:dyDescent="0.25">
      <c r="A1195" t="s">
        <v>109</v>
      </c>
      <c r="C1195" s="41" t="s">
        <v>1833</v>
      </c>
      <c r="D1195" s="41" t="s">
        <v>439</v>
      </c>
      <c r="E1195" s="22" t="s">
        <v>3472</v>
      </c>
      <c r="F1195" s="64">
        <v>5155</v>
      </c>
      <c r="G1195" s="65" t="s">
        <v>105</v>
      </c>
    </row>
    <row r="1196" spans="1:7" outlineLevel="1" x14ac:dyDescent="0.25">
      <c r="A1196" t="s">
        <v>109</v>
      </c>
      <c r="C1196" s="41" t="s">
        <v>1834</v>
      </c>
      <c r="D1196" s="41" t="s">
        <v>439</v>
      </c>
      <c r="E1196" s="22" t="s">
        <v>3473</v>
      </c>
      <c r="F1196" s="64">
        <v>5155</v>
      </c>
      <c r="G1196" s="65" t="s">
        <v>105</v>
      </c>
    </row>
    <row r="1197" spans="1:7" outlineLevel="1" x14ac:dyDescent="0.25">
      <c r="A1197" t="s">
        <v>109</v>
      </c>
      <c r="C1197" s="41" t="s">
        <v>1835</v>
      </c>
      <c r="D1197" s="41"/>
      <c r="E1197" s="22" t="s">
        <v>1836</v>
      </c>
      <c r="F1197" s="64">
        <v>5155</v>
      </c>
      <c r="G1197" s="65" t="s">
        <v>105</v>
      </c>
    </row>
    <row r="1198" spans="1:7" outlineLevel="1" x14ac:dyDescent="0.25">
      <c r="A1198" t="s">
        <v>109</v>
      </c>
      <c r="C1198" s="41" t="s">
        <v>1837</v>
      </c>
      <c r="D1198" s="41" t="s">
        <v>439</v>
      </c>
      <c r="E1198" s="22" t="s">
        <v>1838</v>
      </c>
      <c r="F1198" s="64">
        <v>5155</v>
      </c>
      <c r="G1198" s="65" t="s">
        <v>105</v>
      </c>
    </row>
    <row r="1199" spans="1:7" outlineLevel="1" x14ac:dyDescent="0.25">
      <c r="A1199" t="s">
        <v>109</v>
      </c>
      <c r="C1199" s="41" t="s">
        <v>1839</v>
      </c>
      <c r="D1199" s="41" t="s">
        <v>439</v>
      </c>
      <c r="E1199" s="22" t="s">
        <v>1840</v>
      </c>
      <c r="F1199" s="64">
        <v>5155</v>
      </c>
      <c r="G1199" s="65" t="s">
        <v>105</v>
      </c>
    </row>
    <row r="1200" spans="1:7" outlineLevel="1" x14ac:dyDescent="0.25">
      <c r="A1200" t="s">
        <v>109</v>
      </c>
      <c r="C1200" s="41" t="s">
        <v>2702</v>
      </c>
      <c r="D1200" s="41"/>
      <c r="E1200" s="22" t="s">
        <v>2703</v>
      </c>
      <c r="F1200" s="64">
        <v>5025</v>
      </c>
      <c r="G1200" s="65" t="s">
        <v>105</v>
      </c>
    </row>
    <row r="1201" spans="1:7" outlineLevel="1" x14ac:dyDescent="0.25">
      <c r="A1201" t="s">
        <v>109</v>
      </c>
      <c r="C1201" s="41" t="s">
        <v>1580</v>
      </c>
      <c r="D1201" s="41" t="s">
        <v>439</v>
      </c>
      <c r="E1201" s="22" t="s">
        <v>1581</v>
      </c>
      <c r="F1201" s="64">
        <v>5025</v>
      </c>
      <c r="G1201" s="65" t="s">
        <v>105</v>
      </c>
    </row>
    <row r="1202" spans="1:7" outlineLevel="1" x14ac:dyDescent="0.25">
      <c r="A1202" t="s">
        <v>109</v>
      </c>
      <c r="C1202" s="41" t="s">
        <v>1582</v>
      </c>
      <c r="D1202" s="41" t="s">
        <v>439</v>
      </c>
      <c r="E1202" s="22" t="s">
        <v>1583</v>
      </c>
      <c r="F1202" s="64">
        <v>5025</v>
      </c>
      <c r="G1202" s="65" t="s">
        <v>105</v>
      </c>
    </row>
    <row r="1203" spans="1:7" outlineLevel="1" x14ac:dyDescent="0.25">
      <c r="A1203" t="s">
        <v>109</v>
      </c>
      <c r="C1203" s="41" t="s">
        <v>455</v>
      </c>
      <c r="D1203" s="41" t="s">
        <v>439</v>
      </c>
      <c r="E1203" s="22" t="s">
        <v>456</v>
      </c>
      <c r="F1203" s="64">
        <v>1020</v>
      </c>
      <c r="G1203" s="65" t="s">
        <v>131</v>
      </c>
    </row>
    <row r="1204" spans="1:7" outlineLevel="1" x14ac:dyDescent="0.25">
      <c r="A1204" t="s">
        <v>109</v>
      </c>
      <c r="C1204" s="41" t="s">
        <v>1786</v>
      </c>
      <c r="D1204" s="41" t="s">
        <v>439</v>
      </c>
      <c r="E1204" s="22" t="s">
        <v>1787</v>
      </c>
      <c r="F1204" s="64">
        <v>5151</v>
      </c>
      <c r="G1204" s="65" t="s">
        <v>105</v>
      </c>
    </row>
    <row r="1205" spans="1:7" outlineLevel="1" x14ac:dyDescent="0.25">
      <c r="A1205" t="s">
        <v>109</v>
      </c>
      <c r="C1205" s="41" t="s">
        <v>372</v>
      </c>
      <c r="D1205" s="41" t="s">
        <v>439</v>
      </c>
      <c r="E1205" s="22" t="s">
        <v>3474</v>
      </c>
      <c r="F1205" s="64">
        <v>3610</v>
      </c>
      <c r="G1205" s="65" t="s">
        <v>131</v>
      </c>
    </row>
    <row r="1206" spans="1:7" outlineLevel="1" x14ac:dyDescent="0.25">
      <c r="A1206" t="s">
        <v>109</v>
      </c>
      <c r="C1206" s="41" t="s">
        <v>1584</v>
      </c>
      <c r="D1206" s="41" t="s">
        <v>439</v>
      </c>
      <c r="E1206" s="22" t="s">
        <v>1585</v>
      </c>
      <c r="F1206" s="64">
        <v>5025</v>
      </c>
      <c r="G1206" s="65" t="s">
        <v>105</v>
      </c>
    </row>
    <row r="1207" spans="1:7" outlineLevel="1" x14ac:dyDescent="0.25">
      <c r="A1207" t="s">
        <v>109</v>
      </c>
      <c r="C1207" s="41" t="s">
        <v>1619</v>
      </c>
      <c r="D1207" s="41" t="s">
        <v>439</v>
      </c>
      <c r="E1207" s="22" t="s">
        <v>2704</v>
      </c>
      <c r="F1207" s="64">
        <v>5025</v>
      </c>
      <c r="G1207" s="65" t="s">
        <v>105</v>
      </c>
    </row>
    <row r="1208" spans="1:7" outlineLevel="1" x14ac:dyDescent="0.25">
      <c r="A1208" t="s">
        <v>109</v>
      </c>
      <c r="C1208" s="41" t="s">
        <v>1620</v>
      </c>
      <c r="D1208" s="41" t="s">
        <v>439</v>
      </c>
      <c r="E1208" s="22" t="s">
        <v>2705</v>
      </c>
      <c r="F1208" s="64">
        <v>5025</v>
      </c>
      <c r="G1208" s="65" t="s">
        <v>105</v>
      </c>
    </row>
    <row r="1209" spans="1:7" outlineLevel="1" x14ac:dyDescent="0.25">
      <c r="A1209" t="s">
        <v>109</v>
      </c>
      <c r="C1209" s="41" t="s">
        <v>1586</v>
      </c>
      <c r="D1209" s="41" t="s">
        <v>439</v>
      </c>
      <c r="E1209" s="22" t="s">
        <v>1587</v>
      </c>
      <c r="F1209" s="64">
        <v>5025</v>
      </c>
      <c r="G1209" s="65" t="s">
        <v>105</v>
      </c>
    </row>
    <row r="1210" spans="1:7" outlineLevel="1" x14ac:dyDescent="0.25">
      <c r="A1210" t="s">
        <v>109</v>
      </c>
      <c r="C1210" s="41" t="s">
        <v>1588</v>
      </c>
      <c r="D1210" s="41" t="s">
        <v>439</v>
      </c>
      <c r="E1210" s="22" t="s">
        <v>1589</v>
      </c>
      <c r="F1210" s="64">
        <v>5025</v>
      </c>
      <c r="G1210" s="65" t="s">
        <v>105</v>
      </c>
    </row>
    <row r="1211" spans="1:7" outlineLevel="1" x14ac:dyDescent="0.25">
      <c r="A1211" t="s">
        <v>109</v>
      </c>
      <c r="C1211" s="41" t="s">
        <v>1590</v>
      </c>
      <c r="D1211" s="41" t="s">
        <v>439</v>
      </c>
      <c r="E1211" s="22" t="s">
        <v>1591</v>
      </c>
      <c r="F1211" s="64">
        <v>5025</v>
      </c>
      <c r="G1211" s="65" t="s">
        <v>105</v>
      </c>
    </row>
    <row r="1212" spans="1:7" outlineLevel="1" x14ac:dyDescent="0.25">
      <c r="A1212" t="s">
        <v>109</v>
      </c>
      <c r="C1212" s="41" t="s">
        <v>1592</v>
      </c>
      <c r="D1212" s="41" t="s">
        <v>439</v>
      </c>
      <c r="E1212" s="22" t="s">
        <v>1593</v>
      </c>
      <c r="F1212" s="64">
        <v>5025</v>
      </c>
      <c r="G1212" s="65" t="s">
        <v>105</v>
      </c>
    </row>
    <row r="1213" spans="1:7" outlineLevel="1" x14ac:dyDescent="0.25">
      <c r="A1213" t="s">
        <v>109</v>
      </c>
      <c r="C1213" s="41" t="s">
        <v>2706</v>
      </c>
      <c r="D1213" s="41" t="s">
        <v>439</v>
      </c>
      <c r="E1213" s="22" t="s">
        <v>2707</v>
      </c>
      <c r="F1213" s="64">
        <v>5152</v>
      </c>
      <c r="G1213" s="65" t="s">
        <v>105</v>
      </c>
    </row>
    <row r="1214" spans="1:7" outlineLevel="1" x14ac:dyDescent="0.25">
      <c r="A1214" t="s">
        <v>109</v>
      </c>
      <c r="C1214" s="41" t="s">
        <v>1634</v>
      </c>
      <c r="D1214" s="41" t="s">
        <v>439</v>
      </c>
      <c r="E1214" s="22" t="s">
        <v>2708</v>
      </c>
      <c r="F1214" s="64">
        <v>5025</v>
      </c>
      <c r="G1214" s="65" t="s">
        <v>105</v>
      </c>
    </row>
    <row r="1215" spans="1:7" outlineLevel="1" x14ac:dyDescent="0.25">
      <c r="A1215" t="s">
        <v>109</v>
      </c>
      <c r="C1215" s="41" t="s">
        <v>1614</v>
      </c>
      <c r="D1215" s="41" t="s">
        <v>439</v>
      </c>
      <c r="E1215" s="22" t="s">
        <v>2709</v>
      </c>
      <c r="F1215" s="64">
        <v>5025</v>
      </c>
      <c r="G1215" s="65" t="s">
        <v>105</v>
      </c>
    </row>
    <row r="1216" spans="1:7" outlineLevel="1" x14ac:dyDescent="0.25">
      <c r="A1216" t="s">
        <v>109</v>
      </c>
      <c r="C1216" s="41" t="s">
        <v>1737</v>
      </c>
      <c r="D1216" s="41" t="s">
        <v>439</v>
      </c>
      <c r="E1216" s="22" t="s">
        <v>2710</v>
      </c>
      <c r="F1216" s="64">
        <v>5100</v>
      </c>
      <c r="G1216" s="65" t="s">
        <v>105</v>
      </c>
    </row>
    <row r="1217" spans="1:7" outlineLevel="1" x14ac:dyDescent="0.25">
      <c r="A1217" t="s">
        <v>109</v>
      </c>
      <c r="C1217" s="41" t="s">
        <v>1655</v>
      </c>
      <c r="D1217" s="41" t="s">
        <v>439</v>
      </c>
      <c r="E1217" s="22" t="s">
        <v>1656</v>
      </c>
      <c r="F1217" s="64">
        <v>5100</v>
      </c>
      <c r="G1217" s="65" t="s">
        <v>105</v>
      </c>
    </row>
    <row r="1218" spans="1:7" outlineLevel="1" x14ac:dyDescent="0.25">
      <c r="A1218" t="s">
        <v>109</v>
      </c>
      <c r="C1218" s="41" t="s">
        <v>1409</v>
      </c>
      <c r="D1218" s="41" t="s">
        <v>439</v>
      </c>
      <c r="E1218" s="22" t="s">
        <v>1410</v>
      </c>
      <c r="F1218" s="64">
        <v>2801</v>
      </c>
      <c r="G1218" s="65" t="s">
        <v>131</v>
      </c>
    </row>
    <row r="1219" spans="1:7" outlineLevel="1" x14ac:dyDescent="0.25">
      <c r="A1219" t="s">
        <v>109</v>
      </c>
      <c r="C1219" s="41" t="s">
        <v>848</v>
      </c>
      <c r="D1219" s="41" t="s">
        <v>439</v>
      </c>
      <c r="E1219" s="22" t="s">
        <v>849</v>
      </c>
      <c r="F1219" s="64">
        <v>5005</v>
      </c>
      <c r="G1219" s="65" t="s">
        <v>131</v>
      </c>
    </row>
    <row r="1220" spans="1:7" outlineLevel="1" x14ac:dyDescent="0.25">
      <c r="A1220" t="s">
        <v>109</v>
      </c>
      <c r="C1220" s="41" t="s">
        <v>1841</v>
      </c>
      <c r="D1220" s="41" t="s">
        <v>439</v>
      </c>
      <c r="E1220" s="22" t="s">
        <v>2711</v>
      </c>
      <c r="F1220" s="64">
        <v>5155</v>
      </c>
      <c r="G1220" s="65" t="s">
        <v>105</v>
      </c>
    </row>
    <row r="1221" spans="1:7" outlineLevel="1" x14ac:dyDescent="0.25">
      <c r="A1221" t="s">
        <v>109</v>
      </c>
      <c r="C1221" s="41" t="s">
        <v>1196</v>
      </c>
      <c r="D1221" s="41" t="s">
        <v>439</v>
      </c>
      <c r="E1221" s="22" t="s">
        <v>3475</v>
      </c>
      <c r="F1221" s="64">
        <v>2505</v>
      </c>
      <c r="G1221" s="65" t="s">
        <v>131</v>
      </c>
    </row>
    <row r="1222" spans="1:7" outlineLevel="1" x14ac:dyDescent="0.25">
      <c r="A1222" t="s">
        <v>109</v>
      </c>
      <c r="C1222" s="41" t="s">
        <v>1635</v>
      </c>
      <c r="D1222" s="41" t="s">
        <v>439</v>
      </c>
      <c r="E1222" s="22" t="s">
        <v>1636</v>
      </c>
      <c r="F1222" s="64">
        <v>5025</v>
      </c>
      <c r="G1222" s="65" t="s">
        <v>105</v>
      </c>
    </row>
    <row r="1223" spans="1:7" outlineLevel="1" x14ac:dyDescent="0.25">
      <c r="A1223" t="s">
        <v>109</v>
      </c>
      <c r="C1223" s="41" t="s">
        <v>1637</v>
      </c>
      <c r="D1223" s="41" t="s">
        <v>439</v>
      </c>
      <c r="E1223" s="22" t="s">
        <v>1638</v>
      </c>
      <c r="F1223" s="64">
        <v>5025</v>
      </c>
      <c r="G1223" s="65" t="s">
        <v>105</v>
      </c>
    </row>
    <row r="1224" spans="1:7" outlineLevel="1" x14ac:dyDescent="0.25">
      <c r="A1224" t="s">
        <v>109</v>
      </c>
      <c r="C1224" s="41" t="s">
        <v>1639</v>
      </c>
      <c r="D1224" s="41" t="s">
        <v>439</v>
      </c>
      <c r="E1224" s="22" t="s">
        <v>1640</v>
      </c>
      <c r="F1224" s="64">
        <v>5025</v>
      </c>
      <c r="G1224" s="65" t="s">
        <v>105</v>
      </c>
    </row>
    <row r="1225" spans="1:7" outlineLevel="1" x14ac:dyDescent="0.25">
      <c r="A1225" t="s">
        <v>109</v>
      </c>
      <c r="C1225" s="41" t="s">
        <v>1621</v>
      </c>
      <c r="D1225" s="41" t="s">
        <v>439</v>
      </c>
      <c r="E1225" s="22" t="s">
        <v>3476</v>
      </c>
      <c r="F1225" s="64">
        <v>5025</v>
      </c>
      <c r="G1225" s="65" t="s">
        <v>105</v>
      </c>
    </row>
    <row r="1226" spans="1:7" outlineLevel="1" x14ac:dyDescent="0.25">
      <c r="A1226" t="s">
        <v>109</v>
      </c>
      <c r="C1226" s="41" t="s">
        <v>1641</v>
      </c>
      <c r="D1226" s="41" t="s">
        <v>439</v>
      </c>
      <c r="E1226" s="22" t="s">
        <v>1642</v>
      </c>
      <c r="F1226" s="64">
        <v>5025</v>
      </c>
      <c r="G1226" s="65" t="s">
        <v>105</v>
      </c>
    </row>
    <row r="1227" spans="1:7" outlineLevel="1" x14ac:dyDescent="0.25">
      <c r="A1227" t="s">
        <v>109</v>
      </c>
      <c r="C1227" s="41" t="s">
        <v>1643</v>
      </c>
      <c r="D1227" s="41" t="s">
        <v>439</v>
      </c>
      <c r="E1227" s="22" t="s">
        <v>1644</v>
      </c>
      <c r="F1227" s="64">
        <v>5025</v>
      </c>
      <c r="G1227" s="65" t="s">
        <v>105</v>
      </c>
    </row>
    <row r="1228" spans="1:7" outlineLevel="1" x14ac:dyDescent="0.25">
      <c r="A1228" t="s">
        <v>109</v>
      </c>
      <c r="C1228" s="41" t="s">
        <v>1594</v>
      </c>
      <c r="D1228" s="41" t="s">
        <v>439</v>
      </c>
      <c r="E1228" s="22" t="s">
        <v>1595</v>
      </c>
      <c r="F1228" s="64">
        <v>5025</v>
      </c>
      <c r="G1228" s="65" t="s">
        <v>105</v>
      </c>
    </row>
    <row r="1229" spans="1:7" outlineLevel="1" x14ac:dyDescent="0.25">
      <c r="A1229" t="s">
        <v>109</v>
      </c>
      <c r="C1229" s="41" t="s">
        <v>1713</v>
      </c>
      <c r="D1229" s="41" t="s">
        <v>439</v>
      </c>
      <c r="E1229" s="22" t="s">
        <v>1714</v>
      </c>
      <c r="F1229" s="64">
        <v>5100</v>
      </c>
      <c r="G1229" s="65" t="s">
        <v>105</v>
      </c>
    </row>
    <row r="1230" spans="1:7" outlineLevel="1" x14ac:dyDescent="0.25">
      <c r="A1230" t="s">
        <v>109</v>
      </c>
      <c r="C1230" s="41" t="s">
        <v>1768</v>
      </c>
      <c r="D1230" s="41" t="s">
        <v>439</v>
      </c>
      <c r="E1230" s="22" t="s">
        <v>1769</v>
      </c>
      <c r="F1230" s="64">
        <v>5125</v>
      </c>
      <c r="G1230" s="65" t="s">
        <v>105</v>
      </c>
    </row>
    <row r="1231" spans="1:7" outlineLevel="1" x14ac:dyDescent="0.25">
      <c r="A1231" t="s">
        <v>109</v>
      </c>
      <c r="C1231" s="41" t="s">
        <v>1738</v>
      </c>
      <c r="D1231" s="41" t="s">
        <v>439</v>
      </c>
      <c r="E1231" s="22" t="s">
        <v>1739</v>
      </c>
      <c r="F1231" s="64">
        <v>5100</v>
      </c>
      <c r="G1231" s="65" t="s">
        <v>105</v>
      </c>
    </row>
    <row r="1232" spans="1:7" outlineLevel="1" x14ac:dyDescent="0.25">
      <c r="A1232" t="s">
        <v>109</v>
      </c>
      <c r="C1232" s="41" t="s">
        <v>1794</v>
      </c>
      <c r="D1232" s="41" t="s">
        <v>439</v>
      </c>
      <c r="E1232" s="22" t="s">
        <v>1795</v>
      </c>
      <c r="F1232" s="64">
        <v>5152</v>
      </c>
      <c r="G1232" s="65" t="s">
        <v>105</v>
      </c>
    </row>
    <row r="1233" spans="1:7" outlineLevel="1" x14ac:dyDescent="0.25">
      <c r="A1233" t="s">
        <v>109</v>
      </c>
      <c r="C1233" s="41" t="s">
        <v>1048</v>
      </c>
      <c r="D1233" s="41" t="s">
        <v>439</v>
      </c>
      <c r="E1233" s="22" t="s">
        <v>1049</v>
      </c>
      <c r="F1233" s="64">
        <v>7500</v>
      </c>
      <c r="G1233" s="65" t="s">
        <v>131</v>
      </c>
    </row>
    <row r="1234" spans="1:7" outlineLevel="1" x14ac:dyDescent="0.25">
      <c r="A1234" t="s">
        <v>109</v>
      </c>
      <c r="C1234" s="41" t="s">
        <v>1052</v>
      </c>
      <c r="D1234" s="41" t="s">
        <v>439</v>
      </c>
      <c r="E1234" s="22" t="s">
        <v>1053</v>
      </c>
      <c r="F1234" s="64">
        <v>7550</v>
      </c>
      <c r="G1234" s="65" t="s">
        <v>131</v>
      </c>
    </row>
    <row r="1235" spans="1:7" outlineLevel="1" x14ac:dyDescent="0.25">
      <c r="A1235" t="s">
        <v>109</v>
      </c>
      <c r="C1235" s="41" t="s">
        <v>1050</v>
      </c>
      <c r="D1235" s="41" t="s">
        <v>439</v>
      </c>
      <c r="E1235" s="22" t="s">
        <v>1051</v>
      </c>
      <c r="F1235" s="64">
        <v>7500</v>
      </c>
      <c r="G1235" s="65" t="s">
        <v>131</v>
      </c>
    </row>
    <row r="1236" spans="1:7" outlineLevel="1" x14ac:dyDescent="0.25">
      <c r="A1236" t="s">
        <v>109</v>
      </c>
      <c r="C1236" s="41" t="s">
        <v>1701</v>
      </c>
      <c r="D1236" s="41" t="s">
        <v>439</v>
      </c>
      <c r="E1236" s="22" t="s">
        <v>1702</v>
      </c>
      <c r="F1236" s="64">
        <v>5100</v>
      </c>
      <c r="G1236" s="65" t="s">
        <v>105</v>
      </c>
    </row>
    <row r="1237" spans="1:7" outlineLevel="1" x14ac:dyDescent="0.25">
      <c r="A1237" t="s">
        <v>109</v>
      </c>
      <c r="C1237" s="41" t="s">
        <v>2712</v>
      </c>
      <c r="D1237" s="41" t="s">
        <v>439</v>
      </c>
      <c r="E1237" s="22" t="s">
        <v>2713</v>
      </c>
      <c r="F1237" s="64">
        <v>5100</v>
      </c>
      <c r="G1237" s="65" t="s">
        <v>105</v>
      </c>
    </row>
    <row r="1238" spans="1:7" outlineLevel="1" x14ac:dyDescent="0.25">
      <c r="A1238" t="s">
        <v>109</v>
      </c>
      <c r="C1238" s="41" t="s">
        <v>2714</v>
      </c>
      <c r="D1238" s="41" t="s">
        <v>439</v>
      </c>
      <c r="E1238" s="22" t="s">
        <v>2715</v>
      </c>
      <c r="F1238" s="64">
        <v>5155</v>
      </c>
      <c r="G1238" s="65" t="s">
        <v>105</v>
      </c>
    </row>
    <row r="1239" spans="1:7" outlineLevel="1" x14ac:dyDescent="0.25">
      <c r="A1239" t="s">
        <v>109</v>
      </c>
      <c r="C1239" s="41" t="s">
        <v>2716</v>
      </c>
      <c r="D1239" s="41" t="s">
        <v>439</v>
      </c>
      <c r="E1239" s="22" t="s">
        <v>2717</v>
      </c>
      <c r="F1239" s="64">
        <v>5155</v>
      </c>
      <c r="G1239" s="65" t="s">
        <v>105</v>
      </c>
    </row>
    <row r="1240" spans="1:7" outlineLevel="1" x14ac:dyDescent="0.25">
      <c r="A1240" t="s">
        <v>109</v>
      </c>
      <c r="C1240" s="41" t="s">
        <v>2718</v>
      </c>
      <c r="D1240" s="41" t="s">
        <v>439</v>
      </c>
      <c r="E1240" s="22" t="s">
        <v>2719</v>
      </c>
      <c r="F1240" s="64">
        <v>5125</v>
      </c>
      <c r="G1240" s="65" t="s">
        <v>105</v>
      </c>
    </row>
    <row r="1241" spans="1:7" outlineLevel="1" x14ac:dyDescent="0.25">
      <c r="A1241" t="s">
        <v>109</v>
      </c>
      <c r="C1241" s="41" t="s">
        <v>2720</v>
      </c>
      <c r="D1241" s="41" t="s">
        <v>439</v>
      </c>
      <c r="E1241" s="22" t="s">
        <v>2721</v>
      </c>
      <c r="F1241" s="64">
        <v>5025</v>
      </c>
      <c r="G1241" s="65" t="s">
        <v>105</v>
      </c>
    </row>
    <row r="1242" spans="1:7" outlineLevel="1" x14ac:dyDescent="0.25">
      <c r="A1242" t="s">
        <v>109</v>
      </c>
      <c r="C1242" s="41" t="s">
        <v>2722</v>
      </c>
      <c r="D1242" s="41" t="s">
        <v>439</v>
      </c>
      <c r="E1242" s="22" t="s">
        <v>2723</v>
      </c>
      <c r="F1242" s="64">
        <v>5025</v>
      </c>
      <c r="G1242" s="65" t="s">
        <v>105</v>
      </c>
    </row>
    <row r="1243" spans="1:7" outlineLevel="1" x14ac:dyDescent="0.25">
      <c r="A1243" t="s">
        <v>109</v>
      </c>
      <c r="C1243" s="41" t="s">
        <v>2724</v>
      </c>
      <c r="D1243" s="41" t="s">
        <v>439</v>
      </c>
      <c r="E1243" s="22" t="s">
        <v>2725</v>
      </c>
      <c r="F1243" s="64">
        <v>5100</v>
      </c>
      <c r="G1243" s="65" t="s">
        <v>105</v>
      </c>
    </row>
    <row r="1244" spans="1:7" outlineLevel="1" x14ac:dyDescent="0.25">
      <c r="A1244" t="s">
        <v>109</v>
      </c>
      <c r="C1244" s="41" t="s">
        <v>2726</v>
      </c>
      <c r="D1244" s="41" t="s">
        <v>439</v>
      </c>
      <c r="E1244" s="22" t="s">
        <v>3477</v>
      </c>
      <c r="F1244" s="64">
        <v>5125</v>
      </c>
      <c r="G1244" s="65" t="s">
        <v>105</v>
      </c>
    </row>
    <row r="1245" spans="1:7" outlineLevel="1" x14ac:dyDescent="0.25">
      <c r="A1245" t="s">
        <v>109</v>
      </c>
      <c r="C1245" s="41" t="s">
        <v>2727</v>
      </c>
      <c r="D1245" s="41" t="s">
        <v>439</v>
      </c>
      <c r="E1245" s="22" t="s">
        <v>2728</v>
      </c>
      <c r="F1245" s="64">
        <v>5155</v>
      </c>
      <c r="G1245" s="65" t="s">
        <v>105</v>
      </c>
    </row>
    <row r="1246" spans="1:7" outlineLevel="1" x14ac:dyDescent="0.25">
      <c r="A1246" t="s">
        <v>109</v>
      </c>
      <c r="C1246" s="41" t="s">
        <v>2729</v>
      </c>
      <c r="D1246" s="41"/>
      <c r="E1246" s="22" t="s">
        <v>2730</v>
      </c>
      <c r="F1246" s="64">
        <v>5125</v>
      </c>
      <c r="G1246" s="65" t="s">
        <v>133</v>
      </c>
    </row>
    <row r="1247" spans="1:7" outlineLevel="1" x14ac:dyDescent="0.25">
      <c r="A1247" t="s">
        <v>109</v>
      </c>
      <c r="C1247" s="41" t="s">
        <v>2731</v>
      </c>
      <c r="D1247" s="41" t="s">
        <v>439</v>
      </c>
      <c r="E1247" s="22" t="s">
        <v>2732</v>
      </c>
      <c r="F1247" s="64">
        <v>5125</v>
      </c>
      <c r="G1247" s="65" t="s">
        <v>131</v>
      </c>
    </row>
    <row r="1248" spans="1:7" outlineLevel="1" x14ac:dyDescent="0.25">
      <c r="A1248" t="s">
        <v>109</v>
      </c>
      <c r="C1248" s="41" t="s">
        <v>2733</v>
      </c>
      <c r="D1248" s="41" t="s">
        <v>439</v>
      </c>
      <c r="E1248" s="22" t="s">
        <v>2734</v>
      </c>
      <c r="F1248" s="64">
        <v>5025</v>
      </c>
      <c r="G1248" s="65" t="s">
        <v>105</v>
      </c>
    </row>
    <row r="1249" spans="1:7" outlineLevel="1" x14ac:dyDescent="0.25">
      <c r="A1249" t="s">
        <v>109</v>
      </c>
      <c r="C1249" s="41" t="s">
        <v>2735</v>
      </c>
      <c r="D1249" s="41" t="s">
        <v>439</v>
      </c>
      <c r="E1249" s="22" t="s">
        <v>2736</v>
      </c>
      <c r="F1249" s="64">
        <v>5100</v>
      </c>
      <c r="G1249" s="65" t="s">
        <v>105</v>
      </c>
    </row>
    <row r="1250" spans="1:7" outlineLevel="1" x14ac:dyDescent="0.25">
      <c r="A1250" t="s">
        <v>109</v>
      </c>
      <c r="C1250" s="41" t="s">
        <v>2737</v>
      </c>
      <c r="D1250" s="41" t="s">
        <v>439</v>
      </c>
      <c r="E1250" s="22" t="s">
        <v>3478</v>
      </c>
      <c r="F1250" s="64">
        <v>5125</v>
      </c>
      <c r="G1250" s="65" t="s">
        <v>131</v>
      </c>
    </row>
    <row r="1251" spans="1:7" outlineLevel="1" x14ac:dyDescent="0.25">
      <c r="A1251" t="s">
        <v>109</v>
      </c>
      <c r="C1251" s="41" t="s">
        <v>2738</v>
      </c>
      <c r="D1251" s="41" t="s">
        <v>439</v>
      </c>
      <c r="E1251" s="22" t="s">
        <v>2739</v>
      </c>
      <c r="F1251" s="64">
        <v>5100</v>
      </c>
      <c r="G1251" s="65" t="s">
        <v>105</v>
      </c>
    </row>
    <row r="1252" spans="1:7" outlineLevel="1" x14ac:dyDescent="0.25">
      <c r="A1252" t="s">
        <v>109</v>
      </c>
      <c r="C1252" s="41" t="s">
        <v>2740</v>
      </c>
      <c r="D1252" s="41" t="s">
        <v>439</v>
      </c>
      <c r="E1252" s="22" t="s">
        <v>2741</v>
      </c>
      <c r="F1252" s="64">
        <v>5152</v>
      </c>
      <c r="G1252" s="65" t="s">
        <v>105</v>
      </c>
    </row>
    <row r="1253" spans="1:7" outlineLevel="1" x14ac:dyDescent="0.25">
      <c r="A1253" t="s">
        <v>109</v>
      </c>
      <c r="C1253" s="41" t="s">
        <v>2742</v>
      </c>
      <c r="D1253" s="41" t="s">
        <v>439</v>
      </c>
      <c r="E1253" s="22" t="s">
        <v>2743</v>
      </c>
      <c r="F1253" s="64">
        <v>5100</v>
      </c>
      <c r="G1253" s="65" t="s">
        <v>131</v>
      </c>
    </row>
    <row r="1254" spans="1:7" outlineLevel="1" x14ac:dyDescent="0.25">
      <c r="A1254" t="s">
        <v>109</v>
      </c>
      <c r="C1254" s="41" t="s">
        <v>2744</v>
      </c>
      <c r="D1254" s="41" t="s">
        <v>439</v>
      </c>
      <c r="E1254" s="22" t="s">
        <v>2745</v>
      </c>
      <c r="F1254" s="64">
        <v>5152</v>
      </c>
      <c r="G1254" s="65" t="s">
        <v>105</v>
      </c>
    </row>
    <row r="1255" spans="1:7" outlineLevel="1" x14ac:dyDescent="0.25">
      <c r="A1255" t="s">
        <v>109</v>
      </c>
      <c r="C1255" s="41" t="s">
        <v>2746</v>
      </c>
      <c r="D1255" s="41" t="s">
        <v>439</v>
      </c>
      <c r="E1255" s="22" t="s">
        <v>3479</v>
      </c>
      <c r="F1255" s="64">
        <v>2440</v>
      </c>
      <c r="G1255" s="65" t="s">
        <v>105</v>
      </c>
    </row>
    <row r="1256" spans="1:7" outlineLevel="1" x14ac:dyDescent="0.25">
      <c r="A1256" t="s">
        <v>109</v>
      </c>
      <c r="C1256" s="41" t="s">
        <v>2747</v>
      </c>
      <c r="D1256" s="41" t="s">
        <v>439</v>
      </c>
      <c r="E1256" s="22" t="s">
        <v>3480</v>
      </c>
      <c r="F1256" s="64">
        <v>2440</v>
      </c>
      <c r="G1256" s="65" t="s">
        <v>131</v>
      </c>
    </row>
    <row r="1257" spans="1:7" outlineLevel="1" x14ac:dyDescent="0.25">
      <c r="A1257" t="s">
        <v>109</v>
      </c>
      <c r="C1257" s="41" t="s">
        <v>2748</v>
      </c>
      <c r="D1257" s="41" t="s">
        <v>439</v>
      </c>
      <c r="E1257" s="22" t="s">
        <v>2749</v>
      </c>
      <c r="F1257" s="64">
        <v>3525</v>
      </c>
      <c r="G1257" s="65" t="s">
        <v>105</v>
      </c>
    </row>
    <row r="1258" spans="1:7" outlineLevel="1" x14ac:dyDescent="0.25">
      <c r="A1258" t="s">
        <v>109</v>
      </c>
      <c r="C1258" s="41" t="s">
        <v>2750</v>
      </c>
      <c r="D1258" s="41" t="s">
        <v>439</v>
      </c>
      <c r="E1258" s="22" t="s">
        <v>2751</v>
      </c>
      <c r="F1258" s="64">
        <v>5100</v>
      </c>
      <c r="G1258" s="65" t="s">
        <v>105</v>
      </c>
    </row>
    <row r="1259" spans="1:7" outlineLevel="1" x14ac:dyDescent="0.25">
      <c r="A1259" t="s">
        <v>109</v>
      </c>
      <c r="C1259" s="41" t="s">
        <v>2752</v>
      </c>
      <c r="D1259" s="41" t="s">
        <v>439</v>
      </c>
      <c r="E1259" s="22" t="s">
        <v>2753</v>
      </c>
      <c r="F1259" s="64">
        <v>5155</v>
      </c>
      <c r="G1259" s="65" t="s">
        <v>105</v>
      </c>
    </row>
    <row r="1260" spans="1:7" outlineLevel="1" x14ac:dyDescent="0.25">
      <c r="A1260" t="s">
        <v>109</v>
      </c>
      <c r="C1260" s="41" t="s">
        <v>2754</v>
      </c>
      <c r="D1260" s="41" t="s">
        <v>439</v>
      </c>
      <c r="E1260" s="22" t="s">
        <v>2755</v>
      </c>
      <c r="F1260" s="64">
        <v>2201</v>
      </c>
      <c r="G1260" s="65" t="s">
        <v>131</v>
      </c>
    </row>
    <row r="1261" spans="1:7" outlineLevel="1" x14ac:dyDescent="0.25">
      <c r="A1261" t="s">
        <v>109</v>
      </c>
      <c r="C1261" s="41" t="s">
        <v>2756</v>
      </c>
      <c r="D1261" s="41" t="s">
        <v>439</v>
      </c>
      <c r="E1261" s="22" t="s">
        <v>2757</v>
      </c>
      <c r="F1261" s="64">
        <v>5100</v>
      </c>
      <c r="G1261" s="65" t="s">
        <v>105</v>
      </c>
    </row>
    <row r="1262" spans="1:7" outlineLevel="1" x14ac:dyDescent="0.25">
      <c r="A1262" t="s">
        <v>109</v>
      </c>
      <c r="C1262" s="41" t="s">
        <v>2758</v>
      </c>
      <c r="D1262" s="41" t="s">
        <v>439</v>
      </c>
      <c r="E1262" s="22" t="s">
        <v>2759</v>
      </c>
      <c r="F1262" s="64">
        <v>3525</v>
      </c>
      <c r="G1262" s="65" t="s">
        <v>105</v>
      </c>
    </row>
    <row r="1263" spans="1:7" outlineLevel="1" x14ac:dyDescent="0.25">
      <c r="A1263" t="s">
        <v>109</v>
      </c>
      <c r="C1263" s="41" t="s">
        <v>2760</v>
      </c>
      <c r="D1263" s="41" t="s">
        <v>439</v>
      </c>
      <c r="E1263" s="22" t="s">
        <v>3481</v>
      </c>
      <c r="F1263" s="64">
        <v>4645</v>
      </c>
      <c r="G1263" s="65" t="s">
        <v>105</v>
      </c>
    </row>
    <row r="1264" spans="1:7" outlineLevel="1" x14ac:dyDescent="0.25">
      <c r="A1264" t="s">
        <v>109</v>
      </c>
      <c r="C1264" s="41" t="s">
        <v>2761</v>
      </c>
      <c r="D1264" s="41" t="s">
        <v>439</v>
      </c>
      <c r="E1264" s="22" t="s">
        <v>2762</v>
      </c>
      <c r="F1264" s="64">
        <v>5025</v>
      </c>
      <c r="G1264" s="65" t="s">
        <v>105</v>
      </c>
    </row>
    <row r="1265" spans="1:7" outlineLevel="1" x14ac:dyDescent="0.25">
      <c r="A1265" t="s">
        <v>109</v>
      </c>
      <c r="C1265" s="41" t="s">
        <v>2763</v>
      </c>
      <c r="D1265" s="41" t="s">
        <v>439</v>
      </c>
      <c r="E1265" s="22" t="s">
        <v>2764</v>
      </c>
      <c r="F1265" s="64">
        <v>8300</v>
      </c>
      <c r="G1265" s="65" t="s">
        <v>105</v>
      </c>
    </row>
    <row r="1266" spans="1:7" outlineLevel="1" x14ac:dyDescent="0.25">
      <c r="A1266" t="s">
        <v>109</v>
      </c>
      <c r="C1266" s="41" t="s">
        <v>2765</v>
      </c>
      <c r="D1266" s="41" t="s">
        <v>439</v>
      </c>
      <c r="E1266" s="22" t="s">
        <v>2766</v>
      </c>
      <c r="F1266" s="64">
        <v>4445</v>
      </c>
      <c r="G1266" s="65" t="s">
        <v>105</v>
      </c>
    </row>
    <row r="1267" spans="1:7" outlineLevel="1" x14ac:dyDescent="0.25">
      <c r="A1267" t="s">
        <v>109</v>
      </c>
      <c r="C1267" s="41" t="s">
        <v>2767</v>
      </c>
      <c r="D1267" s="41" t="s">
        <v>439</v>
      </c>
      <c r="E1267" s="22" t="s">
        <v>2768</v>
      </c>
      <c r="F1267" s="64">
        <v>2550</v>
      </c>
      <c r="G1267" s="65" t="s">
        <v>105</v>
      </c>
    </row>
    <row r="1268" spans="1:7" outlineLevel="1" x14ac:dyDescent="0.25">
      <c r="A1268" t="s">
        <v>109</v>
      </c>
      <c r="C1268" s="41" t="s">
        <v>2769</v>
      </c>
      <c r="D1268" s="41" t="s">
        <v>439</v>
      </c>
      <c r="E1268" s="22" t="s">
        <v>2770</v>
      </c>
      <c r="F1268" s="64">
        <v>5140</v>
      </c>
      <c r="G1268" s="65" t="s">
        <v>131</v>
      </c>
    </row>
    <row r="1269" spans="1:7" outlineLevel="1" x14ac:dyDescent="0.25">
      <c r="A1269" t="s">
        <v>109</v>
      </c>
      <c r="C1269" s="41" t="s">
        <v>2771</v>
      </c>
      <c r="D1269" s="41" t="s">
        <v>439</v>
      </c>
      <c r="E1269" s="22" t="s">
        <v>2772</v>
      </c>
      <c r="F1269" s="64">
        <v>3525</v>
      </c>
      <c r="G1269" s="65" t="s">
        <v>105</v>
      </c>
    </row>
    <row r="1270" spans="1:7" outlineLevel="1" x14ac:dyDescent="0.25">
      <c r="A1270" t="s">
        <v>109</v>
      </c>
      <c r="C1270" s="41" t="s">
        <v>2773</v>
      </c>
      <c r="D1270" s="41" t="s">
        <v>439</v>
      </c>
      <c r="E1270" s="22" t="s">
        <v>2774</v>
      </c>
      <c r="F1270" s="64">
        <v>5100</v>
      </c>
      <c r="G1270" s="65" t="s">
        <v>105</v>
      </c>
    </row>
    <row r="1271" spans="1:7" outlineLevel="1" x14ac:dyDescent="0.25">
      <c r="A1271" t="s">
        <v>109</v>
      </c>
      <c r="C1271" s="41" t="s">
        <v>2775</v>
      </c>
      <c r="D1271" s="41" t="s">
        <v>439</v>
      </c>
      <c r="E1271" s="22" t="s">
        <v>2776</v>
      </c>
      <c r="F1271" s="64">
        <v>2701</v>
      </c>
      <c r="G1271" s="65" t="s">
        <v>131</v>
      </c>
    </row>
    <row r="1272" spans="1:7" outlineLevel="1" x14ac:dyDescent="0.25">
      <c r="A1272" t="s">
        <v>109</v>
      </c>
      <c r="C1272" s="41" t="s">
        <v>2777</v>
      </c>
      <c r="D1272" s="41" t="s">
        <v>439</v>
      </c>
      <c r="E1272" s="22" t="s">
        <v>2778</v>
      </c>
      <c r="F1272" s="64">
        <v>3525</v>
      </c>
      <c r="G1272" s="65" t="s">
        <v>105</v>
      </c>
    </row>
    <row r="1273" spans="1:7" outlineLevel="1" x14ac:dyDescent="0.25">
      <c r="A1273" t="s">
        <v>109</v>
      </c>
      <c r="C1273" s="41" t="s">
        <v>2779</v>
      </c>
      <c r="D1273" s="41" t="s">
        <v>439</v>
      </c>
      <c r="E1273" s="22" t="s">
        <v>2780</v>
      </c>
      <c r="F1273" s="64">
        <v>5100</v>
      </c>
      <c r="G1273" s="65" t="s">
        <v>105</v>
      </c>
    </row>
    <row r="1274" spans="1:7" outlineLevel="1" x14ac:dyDescent="0.25">
      <c r="A1274" t="s">
        <v>109</v>
      </c>
      <c r="C1274" s="41" t="s">
        <v>457</v>
      </c>
      <c r="D1274" s="41" t="s">
        <v>439</v>
      </c>
      <c r="E1274" s="22" t="s">
        <v>3482</v>
      </c>
      <c r="F1274" s="64">
        <v>1030</v>
      </c>
      <c r="G1274" s="65" t="s">
        <v>105</v>
      </c>
    </row>
    <row r="1275" spans="1:7" outlineLevel="1" x14ac:dyDescent="0.25">
      <c r="A1275" t="s">
        <v>109</v>
      </c>
      <c r="C1275" s="41" t="s">
        <v>2781</v>
      </c>
      <c r="D1275" s="41"/>
      <c r="E1275" s="22" t="s">
        <v>2782</v>
      </c>
      <c r="F1275" s="64">
        <v>1031</v>
      </c>
      <c r="G1275" s="65" t="s">
        <v>133</v>
      </c>
    </row>
    <row r="1276" spans="1:7" outlineLevel="1" x14ac:dyDescent="0.25">
      <c r="A1276" t="s">
        <v>109</v>
      </c>
      <c r="C1276" s="41" t="s">
        <v>2783</v>
      </c>
      <c r="D1276" s="41"/>
      <c r="E1276" s="22" t="s">
        <v>2784</v>
      </c>
      <c r="F1276" s="64">
        <v>1032</v>
      </c>
      <c r="G1276" s="65" t="s">
        <v>133</v>
      </c>
    </row>
    <row r="1277" spans="1:7" outlineLevel="1" x14ac:dyDescent="0.25">
      <c r="A1277" t="s">
        <v>109</v>
      </c>
      <c r="C1277" s="41" t="s">
        <v>2785</v>
      </c>
      <c r="D1277" s="41"/>
      <c r="E1277" s="22" t="s">
        <v>2786</v>
      </c>
      <c r="F1277" s="64">
        <v>1032</v>
      </c>
      <c r="G1277" s="65" t="s">
        <v>133</v>
      </c>
    </row>
    <row r="1278" spans="1:7" outlineLevel="1" x14ac:dyDescent="0.25">
      <c r="A1278" t="s">
        <v>109</v>
      </c>
      <c r="C1278" s="41" t="s">
        <v>2787</v>
      </c>
      <c r="D1278" s="41" t="s">
        <v>439</v>
      </c>
      <c r="E1278" s="22" t="s">
        <v>2788</v>
      </c>
      <c r="F1278" s="64">
        <v>5100</v>
      </c>
      <c r="G1278" s="65" t="s">
        <v>105</v>
      </c>
    </row>
    <row r="1279" spans="1:7" outlineLevel="1" x14ac:dyDescent="0.25">
      <c r="A1279" t="s">
        <v>109</v>
      </c>
      <c r="C1279" s="41" t="s">
        <v>2789</v>
      </c>
      <c r="D1279" s="41" t="s">
        <v>439</v>
      </c>
      <c r="E1279" s="22" t="s">
        <v>2790</v>
      </c>
      <c r="F1279" s="64">
        <v>5100</v>
      </c>
      <c r="G1279" s="65" t="s">
        <v>105</v>
      </c>
    </row>
    <row r="1280" spans="1:7" outlineLevel="1" x14ac:dyDescent="0.25">
      <c r="A1280" t="s">
        <v>109</v>
      </c>
      <c r="C1280" s="41" t="s">
        <v>2791</v>
      </c>
      <c r="D1280" s="41" t="s">
        <v>439</v>
      </c>
      <c r="E1280" s="22" t="s">
        <v>2792</v>
      </c>
      <c r="F1280" s="64">
        <v>5100</v>
      </c>
      <c r="G1280" s="65" t="s">
        <v>105</v>
      </c>
    </row>
    <row r="1281" spans="1:7" outlineLevel="1" x14ac:dyDescent="0.25">
      <c r="A1281" t="s">
        <v>109</v>
      </c>
      <c r="C1281" s="41" t="s">
        <v>2793</v>
      </c>
      <c r="D1281" s="41" t="s">
        <v>439</v>
      </c>
      <c r="E1281" s="22" t="s">
        <v>2794</v>
      </c>
      <c r="F1281" s="64">
        <v>2701</v>
      </c>
      <c r="G1281" s="65" t="s">
        <v>131</v>
      </c>
    </row>
    <row r="1282" spans="1:7" outlineLevel="1" x14ac:dyDescent="0.25">
      <c r="A1282" t="s">
        <v>109</v>
      </c>
      <c r="C1282" s="41" t="s">
        <v>2795</v>
      </c>
      <c r="D1282" s="41" t="s">
        <v>439</v>
      </c>
      <c r="E1282" s="22" t="s">
        <v>2796</v>
      </c>
      <c r="F1282" s="64">
        <v>5152</v>
      </c>
      <c r="G1282" s="65" t="s">
        <v>105</v>
      </c>
    </row>
    <row r="1283" spans="1:7" outlineLevel="1" x14ac:dyDescent="0.25">
      <c r="A1283" t="s">
        <v>109</v>
      </c>
      <c r="C1283" s="41" t="s">
        <v>2797</v>
      </c>
      <c r="D1283" s="41" t="s">
        <v>439</v>
      </c>
      <c r="E1283" s="22" t="s">
        <v>2798</v>
      </c>
      <c r="F1283" s="64">
        <v>5125</v>
      </c>
      <c r="G1283" s="65" t="s">
        <v>105</v>
      </c>
    </row>
    <row r="1284" spans="1:7" outlineLevel="1" x14ac:dyDescent="0.25">
      <c r="A1284" t="s">
        <v>109</v>
      </c>
      <c r="C1284" s="41" t="s">
        <v>2799</v>
      </c>
      <c r="D1284" s="41" t="s">
        <v>439</v>
      </c>
      <c r="E1284" s="22" t="s">
        <v>2800</v>
      </c>
      <c r="F1284" s="64">
        <v>5025</v>
      </c>
      <c r="G1284" s="65" t="s">
        <v>105</v>
      </c>
    </row>
    <row r="1285" spans="1:7" outlineLevel="1" x14ac:dyDescent="0.25">
      <c r="A1285" t="s">
        <v>109</v>
      </c>
      <c r="C1285" s="41" t="s">
        <v>2801</v>
      </c>
      <c r="D1285" s="41" t="s">
        <v>439</v>
      </c>
      <c r="E1285" s="22" t="s">
        <v>2802</v>
      </c>
      <c r="F1285" s="64">
        <v>5025</v>
      </c>
      <c r="G1285" s="65" t="s">
        <v>105</v>
      </c>
    </row>
    <row r="1286" spans="1:7" outlineLevel="1" x14ac:dyDescent="0.25">
      <c r="A1286" t="s">
        <v>109</v>
      </c>
      <c r="C1286" s="41" t="s">
        <v>2803</v>
      </c>
      <c r="D1286" s="41" t="s">
        <v>439</v>
      </c>
      <c r="E1286" s="22" t="s">
        <v>2804</v>
      </c>
      <c r="F1286" s="64">
        <v>5025</v>
      </c>
      <c r="G1286" s="65" t="s">
        <v>105</v>
      </c>
    </row>
    <row r="1287" spans="1:7" outlineLevel="1" x14ac:dyDescent="0.25">
      <c r="A1287" t="s">
        <v>109</v>
      </c>
      <c r="C1287" s="41" t="s">
        <v>2805</v>
      </c>
      <c r="D1287" s="41" t="s">
        <v>439</v>
      </c>
      <c r="E1287" s="22" t="s">
        <v>2806</v>
      </c>
      <c r="F1287" s="64">
        <v>2965</v>
      </c>
      <c r="G1287" s="65" t="s">
        <v>131</v>
      </c>
    </row>
    <row r="1288" spans="1:7" outlineLevel="1" x14ac:dyDescent="0.25">
      <c r="A1288" t="s">
        <v>109</v>
      </c>
      <c r="C1288" s="41" t="s">
        <v>2051</v>
      </c>
      <c r="D1288" s="41" t="s">
        <v>439</v>
      </c>
      <c r="E1288" s="22" t="s">
        <v>2052</v>
      </c>
      <c r="F1288" s="64">
        <v>5519</v>
      </c>
      <c r="G1288" s="65" t="s">
        <v>131</v>
      </c>
    </row>
    <row r="1289" spans="1:7" outlineLevel="1" x14ac:dyDescent="0.25">
      <c r="A1289" t="s">
        <v>109</v>
      </c>
      <c r="C1289" s="41" t="s">
        <v>2807</v>
      </c>
      <c r="D1289" s="41" t="s">
        <v>439</v>
      </c>
      <c r="E1289" s="22" t="s">
        <v>2808</v>
      </c>
      <c r="F1289" s="64">
        <v>5025</v>
      </c>
      <c r="G1289" s="65" t="s">
        <v>105</v>
      </c>
    </row>
    <row r="1290" spans="1:7" outlineLevel="1" x14ac:dyDescent="0.25">
      <c r="A1290" t="s">
        <v>109</v>
      </c>
      <c r="C1290" s="41" t="s">
        <v>2809</v>
      </c>
      <c r="D1290" s="41" t="s">
        <v>439</v>
      </c>
      <c r="E1290" s="22" t="s">
        <v>2810</v>
      </c>
      <c r="F1290" s="64">
        <v>3530</v>
      </c>
      <c r="G1290" s="65" t="s">
        <v>131</v>
      </c>
    </row>
    <row r="1291" spans="1:7" outlineLevel="1" x14ac:dyDescent="0.25">
      <c r="A1291" t="s">
        <v>109</v>
      </c>
      <c r="C1291" s="41" t="s">
        <v>2811</v>
      </c>
      <c r="D1291" s="41" t="s">
        <v>439</v>
      </c>
      <c r="E1291" s="22" t="s">
        <v>2812</v>
      </c>
      <c r="F1291" s="64">
        <v>2501</v>
      </c>
      <c r="G1291" s="65" t="s">
        <v>105</v>
      </c>
    </row>
    <row r="1292" spans="1:7" outlineLevel="1" x14ac:dyDescent="0.25">
      <c r="A1292" t="s">
        <v>109</v>
      </c>
      <c r="C1292" s="41" t="s">
        <v>2813</v>
      </c>
      <c r="D1292" s="41" t="s">
        <v>439</v>
      </c>
      <c r="E1292" s="22" t="s">
        <v>2814</v>
      </c>
      <c r="F1292" s="64">
        <v>5580</v>
      </c>
      <c r="G1292" s="65" t="s">
        <v>131</v>
      </c>
    </row>
    <row r="1293" spans="1:7" outlineLevel="1" x14ac:dyDescent="0.25">
      <c r="A1293" t="s">
        <v>109</v>
      </c>
      <c r="C1293" s="41" t="s">
        <v>2815</v>
      </c>
      <c r="D1293" s="41" t="s">
        <v>439</v>
      </c>
      <c r="E1293" s="22" t="s">
        <v>2816</v>
      </c>
      <c r="F1293" s="64">
        <v>5025</v>
      </c>
      <c r="G1293" s="65" t="s">
        <v>105</v>
      </c>
    </row>
    <row r="1294" spans="1:7" outlineLevel="1" x14ac:dyDescent="0.25">
      <c r="A1294" t="s">
        <v>109</v>
      </c>
      <c r="C1294" s="41" t="s">
        <v>2817</v>
      </c>
      <c r="D1294" s="41" t="s">
        <v>439</v>
      </c>
      <c r="E1294" s="22" t="s">
        <v>2818</v>
      </c>
      <c r="F1294" s="64">
        <v>5125</v>
      </c>
      <c r="G1294" s="65" t="s">
        <v>105</v>
      </c>
    </row>
    <row r="1295" spans="1:7" outlineLevel="1" x14ac:dyDescent="0.25">
      <c r="A1295" t="s">
        <v>109</v>
      </c>
      <c r="C1295" s="41" t="s">
        <v>2819</v>
      </c>
      <c r="D1295" s="41" t="s">
        <v>439</v>
      </c>
      <c r="E1295" s="22" t="s">
        <v>2820</v>
      </c>
      <c r="F1295" s="64">
        <v>5025</v>
      </c>
      <c r="G1295" s="65" t="s">
        <v>105</v>
      </c>
    </row>
    <row r="1296" spans="1:7" outlineLevel="1" x14ac:dyDescent="0.25">
      <c r="A1296" t="s">
        <v>109</v>
      </c>
      <c r="C1296" s="41" t="s">
        <v>2821</v>
      </c>
      <c r="D1296" s="41" t="s">
        <v>439</v>
      </c>
      <c r="E1296" s="22" t="s">
        <v>2822</v>
      </c>
      <c r="F1296" s="64">
        <v>5025</v>
      </c>
      <c r="G1296" s="65" t="s">
        <v>105</v>
      </c>
    </row>
    <row r="1297" spans="1:7" outlineLevel="1" x14ac:dyDescent="0.25">
      <c r="A1297" t="s">
        <v>109</v>
      </c>
      <c r="C1297" s="41" t="s">
        <v>2823</v>
      </c>
      <c r="D1297" s="41" t="s">
        <v>439</v>
      </c>
      <c r="E1297" s="22" t="s">
        <v>2824</v>
      </c>
      <c r="F1297" s="64">
        <v>5155</v>
      </c>
      <c r="G1297" s="65" t="s">
        <v>105</v>
      </c>
    </row>
    <row r="1298" spans="1:7" outlineLevel="1" x14ac:dyDescent="0.25">
      <c r="A1298" t="s">
        <v>109</v>
      </c>
      <c r="C1298" s="41" t="s">
        <v>2825</v>
      </c>
      <c r="D1298" s="41" t="s">
        <v>439</v>
      </c>
      <c r="E1298" s="22" t="s">
        <v>3483</v>
      </c>
      <c r="F1298" s="64">
        <v>2420</v>
      </c>
      <c r="G1298" s="65" t="s">
        <v>131</v>
      </c>
    </row>
    <row r="1299" spans="1:7" outlineLevel="1" x14ac:dyDescent="0.25">
      <c r="A1299" t="s">
        <v>109</v>
      </c>
      <c r="C1299" s="41" t="s">
        <v>2826</v>
      </c>
      <c r="D1299" s="41" t="s">
        <v>439</v>
      </c>
      <c r="E1299" s="22" t="s">
        <v>3484</v>
      </c>
      <c r="F1299" s="64">
        <v>1030</v>
      </c>
      <c r="G1299" s="65" t="s">
        <v>105</v>
      </c>
    </row>
    <row r="1300" spans="1:7" outlineLevel="1" x14ac:dyDescent="0.25">
      <c r="A1300" t="s">
        <v>109</v>
      </c>
      <c r="C1300" s="41" t="s">
        <v>2827</v>
      </c>
      <c r="D1300" s="41" t="s">
        <v>439</v>
      </c>
      <c r="E1300" s="22" t="s">
        <v>2828</v>
      </c>
      <c r="F1300" s="64">
        <v>5025</v>
      </c>
      <c r="G1300" s="65" t="s">
        <v>105</v>
      </c>
    </row>
    <row r="1301" spans="1:7" outlineLevel="1" x14ac:dyDescent="0.25">
      <c r="A1301" t="s">
        <v>109</v>
      </c>
      <c r="C1301" s="41" t="s">
        <v>2829</v>
      </c>
      <c r="D1301" s="41" t="s">
        <v>439</v>
      </c>
      <c r="E1301" s="22" t="s">
        <v>2830</v>
      </c>
      <c r="F1301" s="64">
        <v>5100</v>
      </c>
      <c r="G1301" s="65" t="s">
        <v>131</v>
      </c>
    </row>
    <row r="1302" spans="1:7" outlineLevel="1" x14ac:dyDescent="0.25">
      <c r="A1302" t="s">
        <v>109</v>
      </c>
      <c r="C1302" s="41" t="s">
        <v>2831</v>
      </c>
      <c r="D1302" s="41" t="s">
        <v>439</v>
      </c>
      <c r="E1302" s="22" t="s">
        <v>2832</v>
      </c>
      <c r="F1302" s="64">
        <v>5100</v>
      </c>
      <c r="G1302" s="65" t="s">
        <v>105</v>
      </c>
    </row>
    <row r="1303" spans="1:7" outlineLevel="1" x14ac:dyDescent="0.25">
      <c r="A1303" t="s">
        <v>109</v>
      </c>
      <c r="C1303" s="41" t="s">
        <v>2833</v>
      </c>
      <c r="D1303" s="41" t="s">
        <v>439</v>
      </c>
      <c r="E1303" s="22" t="s">
        <v>2834</v>
      </c>
      <c r="F1303" s="64">
        <v>5152</v>
      </c>
      <c r="G1303" s="65" t="s">
        <v>105</v>
      </c>
    </row>
    <row r="1304" spans="1:7" outlineLevel="1" x14ac:dyDescent="0.25">
      <c r="A1304" t="s">
        <v>109</v>
      </c>
      <c r="C1304" s="41" t="s">
        <v>2835</v>
      </c>
      <c r="D1304" s="41" t="s">
        <v>439</v>
      </c>
      <c r="E1304" s="22" t="s">
        <v>2836</v>
      </c>
      <c r="F1304" s="64">
        <v>5152</v>
      </c>
      <c r="G1304" s="65" t="s">
        <v>105</v>
      </c>
    </row>
    <row r="1305" spans="1:7" outlineLevel="1" x14ac:dyDescent="0.25">
      <c r="A1305" t="s">
        <v>109</v>
      </c>
      <c r="C1305" s="41" t="s">
        <v>2837</v>
      </c>
      <c r="D1305" s="41" t="s">
        <v>439</v>
      </c>
      <c r="E1305" s="22" t="s">
        <v>2838</v>
      </c>
      <c r="F1305" s="64">
        <v>5025</v>
      </c>
      <c r="G1305" s="65" t="s">
        <v>105</v>
      </c>
    </row>
    <row r="1306" spans="1:7" outlineLevel="1" x14ac:dyDescent="0.25">
      <c r="A1306" t="s">
        <v>109</v>
      </c>
      <c r="C1306" s="41" t="s">
        <v>2839</v>
      </c>
      <c r="D1306" s="41" t="s">
        <v>439</v>
      </c>
      <c r="E1306" s="22" t="s">
        <v>2840</v>
      </c>
      <c r="F1306" s="64">
        <v>5025</v>
      </c>
      <c r="G1306" s="65" t="s">
        <v>105</v>
      </c>
    </row>
    <row r="1307" spans="1:7" outlineLevel="1" x14ac:dyDescent="0.25">
      <c r="A1307" t="s">
        <v>109</v>
      </c>
      <c r="C1307" s="41" t="s">
        <v>2841</v>
      </c>
      <c r="D1307" s="41" t="s">
        <v>439</v>
      </c>
      <c r="E1307" s="22" t="s">
        <v>2842</v>
      </c>
      <c r="F1307" s="64">
        <v>5152</v>
      </c>
      <c r="G1307" s="65" t="s">
        <v>105</v>
      </c>
    </row>
    <row r="1308" spans="1:7" outlineLevel="1" x14ac:dyDescent="0.25">
      <c r="A1308" t="s">
        <v>109</v>
      </c>
      <c r="C1308" s="41" t="s">
        <v>2843</v>
      </c>
      <c r="D1308" s="41" t="s">
        <v>439</v>
      </c>
      <c r="E1308" s="22" t="s">
        <v>2844</v>
      </c>
      <c r="F1308" s="64">
        <v>2755</v>
      </c>
      <c r="G1308" s="65" t="s">
        <v>105</v>
      </c>
    </row>
    <row r="1309" spans="1:7" outlineLevel="1" x14ac:dyDescent="0.25">
      <c r="A1309" t="s">
        <v>109</v>
      </c>
      <c r="C1309" s="41" t="s">
        <v>2845</v>
      </c>
      <c r="D1309" s="41" t="s">
        <v>439</v>
      </c>
      <c r="E1309" s="22" t="s">
        <v>3485</v>
      </c>
      <c r="F1309" s="64">
        <v>3610</v>
      </c>
      <c r="G1309" s="65" t="s">
        <v>131</v>
      </c>
    </row>
    <row r="1310" spans="1:7" outlineLevel="1" x14ac:dyDescent="0.25">
      <c r="A1310" t="s">
        <v>109</v>
      </c>
      <c r="C1310" s="41" t="s">
        <v>2846</v>
      </c>
      <c r="D1310" s="41" t="s">
        <v>439</v>
      </c>
      <c r="E1310" s="22" t="s">
        <v>2847</v>
      </c>
      <c r="F1310" s="64">
        <v>2201</v>
      </c>
      <c r="G1310" s="65" t="s">
        <v>105</v>
      </c>
    </row>
    <row r="1311" spans="1:7" outlineLevel="1" x14ac:dyDescent="0.25">
      <c r="A1311" t="s">
        <v>109</v>
      </c>
      <c r="C1311" s="41" t="s">
        <v>2848</v>
      </c>
      <c r="D1311" s="41" t="s">
        <v>439</v>
      </c>
      <c r="E1311" s="22" t="s">
        <v>2849</v>
      </c>
      <c r="F1311" s="64">
        <v>2550</v>
      </c>
      <c r="G1311" s="65" t="s">
        <v>105</v>
      </c>
    </row>
    <row r="1312" spans="1:7" outlineLevel="1" x14ac:dyDescent="0.25">
      <c r="A1312" t="s">
        <v>109</v>
      </c>
      <c r="C1312" s="41" t="s">
        <v>2850</v>
      </c>
      <c r="D1312" s="41" t="s">
        <v>439</v>
      </c>
      <c r="E1312" s="22" t="s">
        <v>3486</v>
      </c>
      <c r="F1312" s="64">
        <v>2550</v>
      </c>
      <c r="G1312" s="65" t="s">
        <v>105</v>
      </c>
    </row>
    <row r="1313" spans="1:7" outlineLevel="1" x14ac:dyDescent="0.25">
      <c r="A1313" t="s">
        <v>109</v>
      </c>
      <c r="C1313" s="41" t="s">
        <v>2851</v>
      </c>
      <c r="D1313" s="41" t="s">
        <v>439</v>
      </c>
      <c r="E1313" s="22" t="s">
        <v>2852</v>
      </c>
      <c r="F1313" s="64">
        <v>2760</v>
      </c>
      <c r="G1313" s="65" t="s">
        <v>131</v>
      </c>
    </row>
    <row r="1314" spans="1:7" outlineLevel="1" x14ac:dyDescent="0.25">
      <c r="A1314" t="s">
        <v>109</v>
      </c>
      <c r="C1314" s="41" t="s">
        <v>2853</v>
      </c>
      <c r="D1314" s="41" t="s">
        <v>439</v>
      </c>
      <c r="E1314" s="22" t="s">
        <v>3487</v>
      </c>
      <c r="F1314" s="64">
        <v>2510</v>
      </c>
      <c r="G1314" s="65" t="s">
        <v>105</v>
      </c>
    </row>
    <row r="1315" spans="1:7" outlineLevel="1" x14ac:dyDescent="0.25">
      <c r="A1315" t="s">
        <v>109</v>
      </c>
      <c r="C1315" s="41" t="s">
        <v>2854</v>
      </c>
      <c r="D1315" s="41" t="s">
        <v>439</v>
      </c>
      <c r="E1315" s="22" t="s">
        <v>3488</v>
      </c>
      <c r="F1315" s="64">
        <v>2510</v>
      </c>
      <c r="G1315" s="65" t="s">
        <v>105</v>
      </c>
    </row>
    <row r="1316" spans="1:7" outlineLevel="1" x14ac:dyDescent="0.25">
      <c r="A1316" t="s">
        <v>109</v>
      </c>
      <c r="C1316" s="41" t="s">
        <v>2855</v>
      </c>
      <c r="D1316" s="41" t="s">
        <v>439</v>
      </c>
      <c r="E1316" s="22" t="s">
        <v>3489</v>
      </c>
      <c r="F1316" s="64">
        <v>2510</v>
      </c>
      <c r="G1316" s="65" t="s">
        <v>105</v>
      </c>
    </row>
    <row r="1317" spans="1:7" outlineLevel="1" x14ac:dyDescent="0.25">
      <c r="A1317" t="s">
        <v>109</v>
      </c>
      <c r="C1317" s="41" t="s">
        <v>2856</v>
      </c>
      <c r="D1317" s="41" t="s">
        <v>439</v>
      </c>
      <c r="E1317" s="22" t="s">
        <v>2857</v>
      </c>
      <c r="F1317" s="64">
        <v>5501</v>
      </c>
      <c r="G1317" s="65" t="s">
        <v>105</v>
      </c>
    </row>
    <row r="1318" spans="1:7" outlineLevel="1" x14ac:dyDescent="0.25">
      <c r="A1318" t="s">
        <v>109</v>
      </c>
      <c r="C1318" s="41" t="s">
        <v>2858</v>
      </c>
      <c r="D1318" s="41" t="s">
        <v>439</v>
      </c>
      <c r="E1318" s="22" t="s">
        <v>2859</v>
      </c>
      <c r="F1318" s="64">
        <v>5516</v>
      </c>
      <c r="G1318" s="65" t="s">
        <v>133</v>
      </c>
    </row>
    <row r="1319" spans="1:7" outlineLevel="1" x14ac:dyDescent="0.25">
      <c r="A1319" t="s">
        <v>109</v>
      </c>
      <c r="C1319" s="41" t="s">
        <v>2860</v>
      </c>
      <c r="D1319" s="41" t="s">
        <v>439</v>
      </c>
      <c r="E1319" s="22" t="s">
        <v>2859</v>
      </c>
      <c r="F1319" s="64">
        <v>5516</v>
      </c>
      <c r="G1319" s="65" t="s">
        <v>105</v>
      </c>
    </row>
    <row r="1320" spans="1:7" outlineLevel="1" x14ac:dyDescent="0.25">
      <c r="A1320" t="s">
        <v>109</v>
      </c>
      <c r="C1320" s="41" t="s">
        <v>2861</v>
      </c>
      <c r="D1320" s="41" t="s">
        <v>439</v>
      </c>
      <c r="E1320" s="22" t="s">
        <v>2862</v>
      </c>
      <c r="F1320" s="64">
        <v>5518</v>
      </c>
      <c r="G1320" s="65" t="s">
        <v>105</v>
      </c>
    </row>
    <row r="1321" spans="1:7" outlineLevel="1" x14ac:dyDescent="0.25">
      <c r="A1321" t="s">
        <v>109</v>
      </c>
      <c r="C1321" s="41" t="s">
        <v>2863</v>
      </c>
      <c r="D1321" s="41" t="s">
        <v>439</v>
      </c>
      <c r="E1321" s="22" t="s">
        <v>2864</v>
      </c>
      <c r="F1321" s="64">
        <v>6035</v>
      </c>
      <c r="G1321" s="65" t="s">
        <v>105</v>
      </c>
    </row>
    <row r="1322" spans="1:7" outlineLevel="1" x14ac:dyDescent="0.25">
      <c r="A1322" t="s">
        <v>109</v>
      </c>
      <c r="C1322" s="41" t="s">
        <v>2865</v>
      </c>
      <c r="D1322" s="41" t="s">
        <v>439</v>
      </c>
      <c r="E1322" s="22" t="s">
        <v>2866</v>
      </c>
      <c r="F1322" s="64">
        <v>5155</v>
      </c>
      <c r="G1322" s="65" t="s">
        <v>105</v>
      </c>
    </row>
    <row r="1323" spans="1:7" outlineLevel="1" x14ac:dyDescent="0.25">
      <c r="A1323" t="s">
        <v>109</v>
      </c>
      <c r="C1323" s="41" t="s">
        <v>2867</v>
      </c>
      <c r="D1323" s="41" t="s">
        <v>439</v>
      </c>
      <c r="E1323" s="22" t="s">
        <v>2868</v>
      </c>
      <c r="F1323" s="64">
        <v>5100</v>
      </c>
      <c r="G1323" s="65" t="s">
        <v>105</v>
      </c>
    </row>
    <row r="1324" spans="1:7" outlineLevel="1" x14ac:dyDescent="0.25">
      <c r="A1324" t="s">
        <v>109</v>
      </c>
      <c r="C1324" s="41" t="s">
        <v>2869</v>
      </c>
      <c r="D1324" s="41" t="s">
        <v>439</v>
      </c>
      <c r="E1324" s="22" t="s">
        <v>3490</v>
      </c>
      <c r="F1324" s="64">
        <v>2401</v>
      </c>
      <c r="G1324" s="65" t="s">
        <v>131</v>
      </c>
    </row>
    <row r="1325" spans="1:7" outlineLevel="1" x14ac:dyDescent="0.25">
      <c r="A1325" t="s">
        <v>109</v>
      </c>
      <c r="C1325" s="41" t="s">
        <v>2870</v>
      </c>
      <c r="D1325" s="41" t="s">
        <v>439</v>
      </c>
      <c r="E1325" s="22" t="s">
        <v>3491</v>
      </c>
      <c r="F1325" s="64">
        <v>2406</v>
      </c>
      <c r="G1325" s="65" t="s">
        <v>105</v>
      </c>
    </row>
    <row r="1326" spans="1:7" outlineLevel="1" x14ac:dyDescent="0.25">
      <c r="A1326" t="s">
        <v>109</v>
      </c>
      <c r="C1326" s="41" t="s">
        <v>2871</v>
      </c>
      <c r="D1326" s="41" t="s">
        <v>439</v>
      </c>
      <c r="E1326" s="22" t="s">
        <v>3492</v>
      </c>
      <c r="F1326" s="64">
        <v>1040</v>
      </c>
      <c r="G1326" s="65" t="s">
        <v>105</v>
      </c>
    </row>
    <row r="1327" spans="1:7" outlineLevel="1" x14ac:dyDescent="0.25">
      <c r="A1327" t="s">
        <v>109</v>
      </c>
      <c r="C1327" s="41" t="s">
        <v>2872</v>
      </c>
      <c r="D1327" s="41" t="s">
        <v>439</v>
      </c>
      <c r="E1327" s="22" t="s">
        <v>2873</v>
      </c>
      <c r="F1327" s="64">
        <v>2705</v>
      </c>
      <c r="G1327" s="65" t="s">
        <v>105</v>
      </c>
    </row>
    <row r="1328" spans="1:7" outlineLevel="1" x14ac:dyDescent="0.25">
      <c r="A1328" t="s">
        <v>109</v>
      </c>
      <c r="C1328" s="41" t="s">
        <v>2874</v>
      </c>
      <c r="D1328" s="41" t="s">
        <v>439</v>
      </c>
      <c r="E1328" s="22" t="s">
        <v>2875</v>
      </c>
      <c r="F1328" s="64">
        <v>5520</v>
      </c>
      <c r="G1328" s="65" t="s">
        <v>105</v>
      </c>
    </row>
    <row r="1329" spans="1:7" outlineLevel="1" x14ac:dyDescent="0.25">
      <c r="A1329" t="s">
        <v>109</v>
      </c>
      <c r="C1329" s="41" t="s">
        <v>2876</v>
      </c>
      <c r="D1329" s="41" t="s">
        <v>439</v>
      </c>
      <c r="E1329" s="22" t="s">
        <v>2877</v>
      </c>
      <c r="F1329" s="64">
        <v>5100</v>
      </c>
      <c r="G1329" s="65" t="s">
        <v>105</v>
      </c>
    </row>
    <row r="1330" spans="1:7" outlineLevel="1" x14ac:dyDescent="0.25">
      <c r="A1330" t="s">
        <v>109</v>
      </c>
      <c r="C1330" s="41" t="s">
        <v>2878</v>
      </c>
      <c r="D1330" s="41" t="s">
        <v>439</v>
      </c>
      <c r="E1330" s="22" t="s">
        <v>2879</v>
      </c>
      <c r="F1330" s="64">
        <v>2901</v>
      </c>
      <c r="G1330" s="65" t="s">
        <v>105</v>
      </c>
    </row>
    <row r="1331" spans="1:7" outlineLevel="1" x14ac:dyDescent="0.25">
      <c r="A1331" t="s">
        <v>109</v>
      </c>
      <c r="C1331" s="41" t="s">
        <v>2880</v>
      </c>
      <c r="D1331" s="41" t="s">
        <v>439</v>
      </c>
      <c r="E1331" s="22" t="s">
        <v>2881</v>
      </c>
      <c r="F1331" s="64">
        <v>5025</v>
      </c>
      <c r="G1331" s="65" t="s">
        <v>105</v>
      </c>
    </row>
    <row r="1332" spans="1:7" outlineLevel="1" x14ac:dyDescent="0.25">
      <c r="A1332" t="s">
        <v>109</v>
      </c>
      <c r="C1332" s="41" t="s">
        <v>2882</v>
      </c>
      <c r="D1332" s="41" t="s">
        <v>439</v>
      </c>
      <c r="E1332" s="22" t="s">
        <v>2883</v>
      </c>
      <c r="F1332" s="64">
        <v>5100</v>
      </c>
      <c r="G1332" s="65" t="s">
        <v>105</v>
      </c>
    </row>
    <row r="1333" spans="1:7" outlineLevel="1" x14ac:dyDescent="0.25">
      <c r="A1333" t="s">
        <v>109</v>
      </c>
      <c r="C1333" s="41" t="s">
        <v>2884</v>
      </c>
      <c r="D1333" s="41" t="s">
        <v>439</v>
      </c>
      <c r="E1333" s="22" t="s">
        <v>2885</v>
      </c>
      <c r="F1333" s="64">
        <v>5125</v>
      </c>
      <c r="G1333" s="65" t="s">
        <v>105</v>
      </c>
    </row>
    <row r="1334" spans="1:7" outlineLevel="1" x14ac:dyDescent="0.25">
      <c r="A1334" t="s">
        <v>109</v>
      </c>
      <c r="C1334" s="41" t="s">
        <v>2886</v>
      </c>
      <c r="D1334" s="41" t="s">
        <v>439</v>
      </c>
      <c r="E1334" s="22" t="s">
        <v>2887</v>
      </c>
      <c r="F1334" s="64">
        <v>5155</v>
      </c>
      <c r="G1334" s="65" t="s">
        <v>105</v>
      </c>
    </row>
    <row r="1335" spans="1:7" outlineLevel="1" x14ac:dyDescent="0.25">
      <c r="A1335" t="s">
        <v>109</v>
      </c>
      <c r="C1335" s="41" t="s">
        <v>2888</v>
      </c>
      <c r="D1335" s="41" t="s">
        <v>439</v>
      </c>
      <c r="E1335" s="22" t="s">
        <v>758</v>
      </c>
      <c r="F1335" s="64">
        <v>2960</v>
      </c>
      <c r="G1335" s="65" t="s">
        <v>131</v>
      </c>
    </row>
    <row r="1336" spans="1:7" outlineLevel="1" x14ac:dyDescent="0.25">
      <c r="A1336" t="s">
        <v>109</v>
      </c>
      <c r="C1336" s="41" t="s">
        <v>2889</v>
      </c>
      <c r="D1336" s="41" t="s">
        <v>439</v>
      </c>
      <c r="E1336" s="22" t="s">
        <v>2890</v>
      </c>
      <c r="F1336" s="64">
        <v>5100</v>
      </c>
      <c r="G1336" s="65" t="s">
        <v>105</v>
      </c>
    </row>
    <row r="1337" spans="1:7" outlineLevel="1" x14ac:dyDescent="0.25">
      <c r="A1337" t="s">
        <v>109</v>
      </c>
      <c r="C1337" s="41" t="s">
        <v>2891</v>
      </c>
      <c r="D1337" s="41" t="s">
        <v>439</v>
      </c>
      <c r="E1337" s="22" t="s">
        <v>2892</v>
      </c>
      <c r="F1337" s="64">
        <v>5025</v>
      </c>
      <c r="G1337" s="65" t="s">
        <v>105</v>
      </c>
    </row>
    <row r="1338" spans="1:7" outlineLevel="1" x14ac:dyDescent="0.25">
      <c r="A1338" t="s">
        <v>109</v>
      </c>
      <c r="C1338" s="41" t="s">
        <v>2893</v>
      </c>
      <c r="D1338" s="41" t="s">
        <v>439</v>
      </c>
      <c r="E1338" s="22" t="s">
        <v>2894</v>
      </c>
      <c r="F1338" s="64">
        <v>5100</v>
      </c>
      <c r="G1338" s="65" t="s">
        <v>105</v>
      </c>
    </row>
    <row r="1339" spans="1:7" outlineLevel="1" x14ac:dyDescent="0.25">
      <c r="A1339" t="s">
        <v>109</v>
      </c>
      <c r="C1339" s="41" t="s">
        <v>2895</v>
      </c>
      <c r="D1339" s="41" t="s">
        <v>439</v>
      </c>
      <c r="E1339" s="22" t="s">
        <v>2896</v>
      </c>
      <c r="F1339" s="64">
        <v>5125</v>
      </c>
      <c r="G1339" s="65" t="s">
        <v>105</v>
      </c>
    </row>
    <row r="1340" spans="1:7" outlineLevel="1" x14ac:dyDescent="0.25">
      <c r="A1340" t="s">
        <v>109</v>
      </c>
      <c r="C1340" s="41" t="s">
        <v>2897</v>
      </c>
      <c r="D1340" s="41" t="s">
        <v>439</v>
      </c>
      <c r="E1340" s="22" t="s">
        <v>2898</v>
      </c>
      <c r="F1340" s="64">
        <v>5556</v>
      </c>
      <c r="G1340" s="65" t="s">
        <v>105</v>
      </c>
    </row>
    <row r="1341" spans="1:7" outlineLevel="1" x14ac:dyDescent="0.25">
      <c r="A1341" t="s">
        <v>109</v>
      </c>
      <c r="C1341" s="41" t="s">
        <v>2899</v>
      </c>
      <c r="D1341" s="41" t="s">
        <v>439</v>
      </c>
      <c r="E1341" s="22" t="s">
        <v>2900</v>
      </c>
      <c r="F1341" s="64">
        <v>5152</v>
      </c>
      <c r="G1341" s="65" t="s">
        <v>105</v>
      </c>
    </row>
    <row r="1342" spans="1:7" outlineLevel="1" x14ac:dyDescent="0.25">
      <c r="A1342" t="s">
        <v>109</v>
      </c>
      <c r="C1342" s="41" t="s">
        <v>2901</v>
      </c>
      <c r="D1342" s="41" t="s">
        <v>439</v>
      </c>
      <c r="E1342" s="22" t="s">
        <v>2902</v>
      </c>
      <c r="F1342" s="64">
        <v>5025</v>
      </c>
      <c r="G1342" s="65" t="s">
        <v>105</v>
      </c>
    </row>
    <row r="1343" spans="1:7" outlineLevel="1" x14ac:dyDescent="0.25">
      <c r="A1343" t="s">
        <v>109</v>
      </c>
      <c r="C1343" s="41" t="s">
        <v>2903</v>
      </c>
      <c r="D1343" s="41" t="s">
        <v>439</v>
      </c>
      <c r="E1343" s="22" t="s">
        <v>2904</v>
      </c>
      <c r="F1343" s="64">
        <v>5025</v>
      </c>
      <c r="G1343" s="65" t="s">
        <v>105</v>
      </c>
    </row>
    <row r="1344" spans="1:7" outlineLevel="1" x14ac:dyDescent="0.25">
      <c r="A1344" t="s">
        <v>109</v>
      </c>
      <c r="C1344" s="41" t="s">
        <v>2905</v>
      </c>
      <c r="D1344" s="41" t="s">
        <v>439</v>
      </c>
      <c r="E1344" s="22" t="s">
        <v>2906</v>
      </c>
      <c r="F1344" s="64">
        <v>5025</v>
      </c>
      <c r="G1344" s="65" t="s">
        <v>105</v>
      </c>
    </row>
    <row r="1345" spans="1:7" outlineLevel="1" x14ac:dyDescent="0.25">
      <c r="A1345" t="s">
        <v>109</v>
      </c>
      <c r="C1345" s="41" t="s">
        <v>2907</v>
      </c>
      <c r="D1345" s="41" t="s">
        <v>439</v>
      </c>
      <c r="E1345" s="22" t="s">
        <v>3493</v>
      </c>
      <c r="F1345" s="64">
        <v>4645</v>
      </c>
      <c r="G1345" s="65" t="s">
        <v>105</v>
      </c>
    </row>
    <row r="1346" spans="1:7" outlineLevel="1" x14ac:dyDescent="0.25">
      <c r="A1346" t="s">
        <v>109</v>
      </c>
      <c r="C1346" s="41" t="s">
        <v>2908</v>
      </c>
      <c r="D1346" s="41" t="s">
        <v>439</v>
      </c>
      <c r="E1346" s="22" t="s">
        <v>2909</v>
      </c>
      <c r="F1346" s="64">
        <v>5001</v>
      </c>
      <c r="G1346" s="65" t="s">
        <v>131</v>
      </c>
    </row>
    <row r="1347" spans="1:7" outlineLevel="1" x14ac:dyDescent="0.25">
      <c r="A1347" t="s">
        <v>109</v>
      </c>
      <c r="C1347" s="41" t="s">
        <v>2910</v>
      </c>
      <c r="D1347" s="41" t="s">
        <v>439</v>
      </c>
      <c r="E1347" s="22" t="s">
        <v>3494</v>
      </c>
      <c r="F1347" s="64">
        <v>5155</v>
      </c>
      <c r="G1347" s="65" t="s">
        <v>105</v>
      </c>
    </row>
    <row r="1348" spans="1:7" outlineLevel="1" x14ac:dyDescent="0.25">
      <c r="A1348" t="s">
        <v>109</v>
      </c>
      <c r="C1348" s="41" t="s">
        <v>2911</v>
      </c>
      <c r="D1348" s="41" t="s">
        <v>439</v>
      </c>
      <c r="E1348" s="22" t="s">
        <v>2912</v>
      </c>
      <c r="F1348" s="64">
        <v>5155</v>
      </c>
      <c r="G1348" s="65" t="s">
        <v>105</v>
      </c>
    </row>
    <row r="1349" spans="1:7" outlineLevel="1" x14ac:dyDescent="0.25">
      <c r="A1349" t="s">
        <v>109</v>
      </c>
      <c r="C1349" s="41" t="s">
        <v>2913</v>
      </c>
      <c r="D1349" s="41" t="s">
        <v>439</v>
      </c>
      <c r="E1349" s="22" t="s">
        <v>2914</v>
      </c>
      <c r="F1349" s="64">
        <v>5025</v>
      </c>
      <c r="G1349" s="65" t="s">
        <v>105</v>
      </c>
    </row>
    <row r="1350" spans="1:7" outlineLevel="1" x14ac:dyDescent="0.25">
      <c r="A1350" t="s">
        <v>109</v>
      </c>
      <c r="C1350" s="41" t="s">
        <v>2915</v>
      </c>
      <c r="D1350" s="41" t="s">
        <v>439</v>
      </c>
      <c r="E1350" s="22" t="s">
        <v>2916</v>
      </c>
      <c r="F1350" s="64">
        <v>1600</v>
      </c>
      <c r="G1350" s="65" t="s">
        <v>105</v>
      </c>
    </row>
    <row r="1351" spans="1:7" outlineLevel="1" x14ac:dyDescent="0.25">
      <c r="A1351" t="s">
        <v>109</v>
      </c>
      <c r="C1351" s="41" t="s">
        <v>2917</v>
      </c>
      <c r="D1351" s="41" t="s">
        <v>439</v>
      </c>
      <c r="E1351" s="22" t="s">
        <v>3495</v>
      </c>
      <c r="F1351" s="64">
        <v>2520</v>
      </c>
      <c r="G1351" s="65" t="s">
        <v>131</v>
      </c>
    </row>
    <row r="1352" spans="1:7" outlineLevel="1" x14ac:dyDescent="0.25">
      <c r="A1352" t="s">
        <v>109</v>
      </c>
      <c r="C1352" s="41" t="s">
        <v>2918</v>
      </c>
      <c r="D1352" s="41" t="s">
        <v>439</v>
      </c>
      <c r="E1352" s="22" t="s">
        <v>3496</v>
      </c>
      <c r="F1352" s="64">
        <v>2505</v>
      </c>
      <c r="G1352" s="65" t="s">
        <v>105</v>
      </c>
    </row>
    <row r="1353" spans="1:7" outlineLevel="1" x14ac:dyDescent="0.25">
      <c r="A1353" t="s">
        <v>109</v>
      </c>
      <c r="C1353" s="41" t="s">
        <v>2919</v>
      </c>
      <c r="D1353" s="41" t="s">
        <v>439</v>
      </c>
      <c r="E1353" s="22" t="s">
        <v>2920</v>
      </c>
      <c r="F1353" s="64">
        <v>2601</v>
      </c>
      <c r="G1353" s="65" t="s">
        <v>131</v>
      </c>
    </row>
    <row r="1354" spans="1:7" outlineLevel="1" x14ac:dyDescent="0.25">
      <c r="A1354" t="s">
        <v>109</v>
      </c>
      <c r="C1354" s="41" t="s">
        <v>2921</v>
      </c>
      <c r="D1354" s="41" t="s">
        <v>439</v>
      </c>
      <c r="E1354" s="22" t="s">
        <v>2922</v>
      </c>
      <c r="F1354" s="64">
        <v>2701</v>
      </c>
      <c r="G1354" s="65" t="s">
        <v>105</v>
      </c>
    </row>
    <row r="1355" spans="1:7" outlineLevel="1" x14ac:dyDescent="0.25">
      <c r="A1355" t="s">
        <v>109</v>
      </c>
      <c r="C1355" s="41" t="s">
        <v>2923</v>
      </c>
      <c r="D1355" s="41" t="s">
        <v>439</v>
      </c>
      <c r="E1355" s="22" t="s">
        <v>2924</v>
      </c>
      <c r="F1355" s="64">
        <v>2730</v>
      </c>
      <c r="G1355" s="65" t="s">
        <v>105</v>
      </c>
    </row>
    <row r="1356" spans="1:7" outlineLevel="1" x14ac:dyDescent="0.25">
      <c r="A1356" t="s">
        <v>109</v>
      </c>
      <c r="C1356" s="41" t="s">
        <v>2925</v>
      </c>
      <c r="D1356" s="41" t="s">
        <v>439</v>
      </c>
      <c r="E1356" s="22" t="s">
        <v>2926</v>
      </c>
      <c r="F1356" s="64">
        <v>3610</v>
      </c>
      <c r="G1356" s="65" t="s">
        <v>131</v>
      </c>
    </row>
    <row r="1357" spans="1:7" outlineLevel="1" x14ac:dyDescent="0.25">
      <c r="A1357" t="s">
        <v>109</v>
      </c>
      <c r="C1357" s="41" t="s">
        <v>2927</v>
      </c>
      <c r="D1357" s="41" t="s">
        <v>439</v>
      </c>
      <c r="E1357" s="22" t="s">
        <v>2928</v>
      </c>
      <c r="F1357" s="64">
        <v>3610</v>
      </c>
      <c r="G1357" s="65" t="s">
        <v>131</v>
      </c>
    </row>
    <row r="1358" spans="1:7" outlineLevel="1" x14ac:dyDescent="0.25">
      <c r="A1358" t="s">
        <v>109</v>
      </c>
      <c r="C1358" s="41" t="s">
        <v>2929</v>
      </c>
      <c r="D1358" s="41" t="s">
        <v>439</v>
      </c>
      <c r="E1358" s="22" t="s">
        <v>3497</v>
      </c>
      <c r="F1358" s="64">
        <v>4645</v>
      </c>
      <c r="G1358" s="65" t="s">
        <v>131</v>
      </c>
    </row>
    <row r="1359" spans="1:7" outlineLevel="1" x14ac:dyDescent="0.25">
      <c r="A1359" t="s">
        <v>109</v>
      </c>
      <c r="C1359" s="41" t="s">
        <v>2930</v>
      </c>
      <c r="D1359" s="41" t="s">
        <v>439</v>
      </c>
      <c r="E1359" s="22" t="s">
        <v>2931</v>
      </c>
      <c r="F1359" s="64">
        <v>5550</v>
      </c>
      <c r="G1359" s="65" t="s">
        <v>105</v>
      </c>
    </row>
    <row r="1360" spans="1:7" outlineLevel="1" x14ac:dyDescent="0.25">
      <c r="A1360" t="s">
        <v>109</v>
      </c>
      <c r="C1360" s="41" t="s">
        <v>2932</v>
      </c>
      <c r="D1360" s="41" t="s">
        <v>439</v>
      </c>
      <c r="E1360" s="22" t="s">
        <v>2933</v>
      </c>
      <c r="F1360" s="64">
        <v>5588</v>
      </c>
      <c r="G1360" s="65" t="s">
        <v>105</v>
      </c>
    </row>
    <row r="1361" spans="1:7" outlineLevel="1" x14ac:dyDescent="0.25">
      <c r="A1361" t="s">
        <v>109</v>
      </c>
      <c r="C1361" s="41" t="s">
        <v>2934</v>
      </c>
      <c r="D1361" s="41" t="s">
        <v>133</v>
      </c>
      <c r="E1361" s="22" t="s">
        <v>2935</v>
      </c>
      <c r="F1361" s="64">
        <v>6740</v>
      </c>
      <c r="G1361" s="65" t="s">
        <v>131</v>
      </c>
    </row>
    <row r="1362" spans="1:7" outlineLevel="1" x14ac:dyDescent="0.25">
      <c r="A1362" t="s">
        <v>109</v>
      </c>
      <c r="C1362" s="41" t="s">
        <v>2936</v>
      </c>
      <c r="D1362" s="41" t="s">
        <v>439</v>
      </c>
      <c r="E1362" s="22" t="s">
        <v>2937</v>
      </c>
      <c r="F1362" s="64">
        <v>5100</v>
      </c>
      <c r="G1362" s="65" t="s">
        <v>105</v>
      </c>
    </row>
    <row r="1363" spans="1:7" outlineLevel="1" x14ac:dyDescent="0.25">
      <c r="A1363" t="s">
        <v>109</v>
      </c>
      <c r="C1363" s="41" t="s">
        <v>2938</v>
      </c>
      <c r="D1363" s="41" t="s">
        <v>439</v>
      </c>
      <c r="E1363" s="22" t="s">
        <v>2939</v>
      </c>
      <c r="F1363" s="64">
        <v>5100</v>
      </c>
      <c r="G1363" s="65" t="s">
        <v>131</v>
      </c>
    </row>
    <row r="1364" spans="1:7" outlineLevel="1" x14ac:dyDescent="0.25">
      <c r="A1364" t="s">
        <v>109</v>
      </c>
      <c r="C1364" s="41" t="s">
        <v>2940</v>
      </c>
      <c r="D1364" s="41" t="s">
        <v>133</v>
      </c>
      <c r="E1364" s="22" t="s">
        <v>2941</v>
      </c>
      <c r="F1364" s="64">
        <v>6710</v>
      </c>
      <c r="G1364" s="65" t="s">
        <v>105</v>
      </c>
    </row>
    <row r="1365" spans="1:7" outlineLevel="1" x14ac:dyDescent="0.25">
      <c r="A1365" t="s">
        <v>109</v>
      </c>
      <c r="C1365" s="41" t="s">
        <v>2942</v>
      </c>
      <c r="D1365" s="41" t="s">
        <v>439</v>
      </c>
      <c r="E1365" s="22" t="s">
        <v>2943</v>
      </c>
      <c r="F1365" s="64">
        <v>1010</v>
      </c>
      <c r="G1365" s="65" t="s">
        <v>131</v>
      </c>
    </row>
    <row r="1366" spans="1:7" outlineLevel="1" x14ac:dyDescent="0.25">
      <c r="A1366" t="s">
        <v>109</v>
      </c>
      <c r="C1366" s="41" t="s">
        <v>2944</v>
      </c>
      <c r="D1366" s="41" t="s">
        <v>439</v>
      </c>
      <c r="E1366" s="22" t="s">
        <v>2945</v>
      </c>
      <c r="F1366" s="64">
        <v>1101</v>
      </c>
      <c r="G1366" s="65" t="s">
        <v>131</v>
      </c>
    </row>
    <row r="1367" spans="1:7" outlineLevel="1" x14ac:dyDescent="0.25">
      <c r="A1367" t="s">
        <v>109</v>
      </c>
      <c r="C1367" s="41" t="s">
        <v>2946</v>
      </c>
      <c r="D1367" s="41" t="s">
        <v>439</v>
      </c>
      <c r="E1367" s="22" t="s">
        <v>3498</v>
      </c>
      <c r="F1367" s="64">
        <v>1501</v>
      </c>
      <c r="G1367" s="65" t="s">
        <v>131</v>
      </c>
    </row>
    <row r="1368" spans="1:7" outlineLevel="1" x14ac:dyDescent="0.25">
      <c r="A1368" t="s">
        <v>109</v>
      </c>
      <c r="C1368" s="41" t="s">
        <v>2947</v>
      </c>
      <c r="D1368" s="41" t="s">
        <v>439</v>
      </c>
      <c r="E1368" s="22" t="s">
        <v>2948</v>
      </c>
      <c r="F1368" s="64">
        <v>2010</v>
      </c>
      <c r="G1368" s="65" t="s">
        <v>131</v>
      </c>
    </row>
    <row r="1369" spans="1:7" outlineLevel="1" x14ac:dyDescent="0.25">
      <c r="A1369" t="s">
        <v>109</v>
      </c>
      <c r="C1369" s="41" t="s">
        <v>2949</v>
      </c>
      <c r="D1369" s="41" t="s">
        <v>439</v>
      </c>
      <c r="E1369" s="22" t="s">
        <v>2950</v>
      </c>
      <c r="F1369" s="64">
        <v>2101</v>
      </c>
      <c r="G1369" s="65" t="s">
        <v>131</v>
      </c>
    </row>
    <row r="1370" spans="1:7" outlineLevel="1" x14ac:dyDescent="0.25">
      <c r="A1370" t="s">
        <v>109</v>
      </c>
      <c r="C1370" s="41" t="s">
        <v>2951</v>
      </c>
      <c r="D1370" s="41" t="s">
        <v>439</v>
      </c>
      <c r="E1370" s="22" t="s">
        <v>2952</v>
      </c>
      <c r="F1370" s="64">
        <v>2201</v>
      </c>
      <c r="G1370" s="65" t="s">
        <v>131</v>
      </c>
    </row>
    <row r="1371" spans="1:7" outlineLevel="1" x14ac:dyDescent="0.25">
      <c r="A1371" t="s">
        <v>109</v>
      </c>
      <c r="C1371" s="41" t="s">
        <v>2953</v>
      </c>
      <c r="D1371" s="41" t="s">
        <v>439</v>
      </c>
      <c r="E1371" s="22" t="s">
        <v>2954</v>
      </c>
      <c r="F1371" s="64">
        <v>2301</v>
      </c>
      <c r="G1371" s="65" t="s">
        <v>131</v>
      </c>
    </row>
    <row r="1372" spans="1:7" outlineLevel="1" x14ac:dyDescent="0.25">
      <c r="A1372" t="s">
        <v>109</v>
      </c>
      <c r="C1372" s="41" t="s">
        <v>2955</v>
      </c>
      <c r="D1372" s="41" t="s">
        <v>439</v>
      </c>
      <c r="E1372" s="22" t="s">
        <v>3499</v>
      </c>
      <c r="F1372" s="64">
        <v>2401</v>
      </c>
      <c r="G1372" s="65" t="s">
        <v>131</v>
      </c>
    </row>
    <row r="1373" spans="1:7" outlineLevel="1" x14ac:dyDescent="0.25">
      <c r="A1373" t="s">
        <v>109</v>
      </c>
      <c r="C1373" s="41" t="s">
        <v>2956</v>
      </c>
      <c r="D1373" s="41" t="s">
        <v>439</v>
      </c>
      <c r="E1373" s="22" t="s">
        <v>3500</v>
      </c>
      <c r="F1373" s="64">
        <v>2501</v>
      </c>
      <c r="G1373" s="65" t="s">
        <v>131</v>
      </c>
    </row>
    <row r="1374" spans="1:7" outlineLevel="1" x14ac:dyDescent="0.25">
      <c r="A1374" t="s">
        <v>109</v>
      </c>
      <c r="C1374" s="41" t="s">
        <v>2957</v>
      </c>
      <c r="D1374" s="41" t="s">
        <v>439</v>
      </c>
      <c r="E1374" s="22" t="s">
        <v>2958</v>
      </c>
      <c r="F1374" s="64">
        <v>2601</v>
      </c>
      <c r="G1374" s="65" t="s">
        <v>131</v>
      </c>
    </row>
    <row r="1375" spans="1:7" outlineLevel="1" x14ac:dyDescent="0.25">
      <c r="A1375" t="s">
        <v>109</v>
      </c>
      <c r="C1375" s="41" t="s">
        <v>2959</v>
      </c>
      <c r="D1375" s="41" t="s">
        <v>439</v>
      </c>
      <c r="E1375" s="22" t="s">
        <v>2960</v>
      </c>
      <c r="F1375" s="64">
        <v>2701</v>
      </c>
      <c r="G1375" s="65" t="s">
        <v>131</v>
      </c>
    </row>
    <row r="1376" spans="1:7" outlineLevel="1" x14ac:dyDescent="0.25">
      <c r="A1376" t="s">
        <v>109</v>
      </c>
      <c r="C1376" s="41" t="s">
        <v>2961</v>
      </c>
      <c r="D1376" s="41" t="s">
        <v>439</v>
      </c>
      <c r="E1376" s="22" t="s">
        <v>2962</v>
      </c>
      <c r="F1376" s="64">
        <v>2801</v>
      </c>
      <c r="G1376" s="65" t="s">
        <v>131</v>
      </c>
    </row>
    <row r="1377" spans="1:7" outlineLevel="1" x14ac:dyDescent="0.25">
      <c r="A1377" t="s">
        <v>109</v>
      </c>
      <c r="C1377" s="41" t="s">
        <v>2963</v>
      </c>
      <c r="D1377" s="41" t="s">
        <v>439</v>
      </c>
      <c r="E1377" s="22" t="s">
        <v>2964</v>
      </c>
      <c r="F1377" s="64">
        <v>2901</v>
      </c>
      <c r="G1377" s="65" t="s">
        <v>131</v>
      </c>
    </row>
    <row r="1378" spans="1:7" outlineLevel="1" x14ac:dyDescent="0.25">
      <c r="A1378" t="s">
        <v>109</v>
      </c>
      <c r="C1378" s="41" t="s">
        <v>2965</v>
      </c>
      <c r="D1378" s="41" t="s">
        <v>439</v>
      </c>
      <c r="E1378" s="22" t="s">
        <v>2966</v>
      </c>
      <c r="F1378" s="64">
        <v>3501</v>
      </c>
      <c r="G1378" s="65" t="s">
        <v>131</v>
      </c>
    </row>
    <row r="1379" spans="1:7" outlineLevel="1" x14ac:dyDescent="0.25">
      <c r="A1379" t="s">
        <v>109</v>
      </c>
      <c r="C1379" s="41" t="s">
        <v>2967</v>
      </c>
      <c r="D1379" s="41" t="s">
        <v>439</v>
      </c>
      <c r="E1379" s="22" t="s">
        <v>2968</v>
      </c>
      <c r="F1379" s="64">
        <v>3610</v>
      </c>
      <c r="G1379" s="65" t="s">
        <v>131</v>
      </c>
    </row>
    <row r="1380" spans="1:7" outlineLevel="1" x14ac:dyDescent="0.25">
      <c r="A1380" t="s">
        <v>109</v>
      </c>
      <c r="C1380" s="41" t="s">
        <v>2969</v>
      </c>
      <c r="D1380" s="41" t="s">
        <v>439</v>
      </c>
      <c r="E1380" s="22" t="s">
        <v>2970</v>
      </c>
      <c r="F1380" s="64">
        <v>5001</v>
      </c>
      <c r="G1380" s="65" t="s">
        <v>131</v>
      </c>
    </row>
    <row r="1381" spans="1:7" outlineLevel="1" x14ac:dyDescent="0.25">
      <c r="A1381" t="s">
        <v>109</v>
      </c>
      <c r="C1381" s="41" t="s">
        <v>2971</v>
      </c>
      <c r="D1381" s="41" t="s">
        <v>439</v>
      </c>
      <c r="E1381" s="22" t="s">
        <v>2972</v>
      </c>
      <c r="F1381" s="64">
        <v>5501</v>
      </c>
      <c r="G1381" s="65" t="s">
        <v>131</v>
      </c>
    </row>
    <row r="1382" spans="1:7" outlineLevel="1" x14ac:dyDescent="0.25">
      <c r="A1382" t="s">
        <v>109</v>
      </c>
      <c r="C1382" s="41" t="s">
        <v>2973</v>
      </c>
      <c r="D1382" s="41" t="s">
        <v>439</v>
      </c>
      <c r="E1382" s="22" t="s">
        <v>2974</v>
      </c>
      <c r="F1382" s="64">
        <v>6010</v>
      </c>
      <c r="G1382" s="65" t="s">
        <v>131</v>
      </c>
    </row>
    <row r="1383" spans="1:7" outlineLevel="1" x14ac:dyDescent="0.25">
      <c r="A1383" t="s">
        <v>109</v>
      </c>
      <c r="C1383" s="41" t="s">
        <v>2975</v>
      </c>
      <c r="D1383" s="41" t="s">
        <v>439</v>
      </c>
      <c r="E1383" s="22" t="s">
        <v>2976</v>
      </c>
      <c r="F1383" s="64">
        <v>1601</v>
      </c>
      <c r="G1383" s="65" t="s">
        <v>131</v>
      </c>
    </row>
    <row r="1384" spans="1:7" outlineLevel="1" x14ac:dyDescent="0.25">
      <c r="A1384" t="s">
        <v>109</v>
      </c>
      <c r="C1384" s="41" t="s">
        <v>2977</v>
      </c>
      <c r="D1384" s="41" t="s">
        <v>439</v>
      </c>
      <c r="E1384" s="22" t="s">
        <v>2978</v>
      </c>
      <c r="F1384" s="64">
        <v>3701</v>
      </c>
      <c r="G1384" s="65" t="s">
        <v>131</v>
      </c>
    </row>
    <row r="1385" spans="1:7" outlineLevel="1" x14ac:dyDescent="0.25">
      <c r="A1385" t="s">
        <v>109</v>
      </c>
      <c r="C1385" s="41" t="s">
        <v>2979</v>
      </c>
      <c r="D1385" s="41" t="s">
        <v>439</v>
      </c>
      <c r="E1385" s="22" t="s">
        <v>2980</v>
      </c>
      <c r="F1385" s="64">
        <v>4101</v>
      </c>
      <c r="G1385" s="65" t="s">
        <v>105</v>
      </c>
    </row>
    <row r="1386" spans="1:7" outlineLevel="1" x14ac:dyDescent="0.25">
      <c r="A1386" t="s">
        <v>109</v>
      </c>
      <c r="C1386" s="41" t="s">
        <v>2981</v>
      </c>
      <c r="D1386" s="41" t="s">
        <v>439</v>
      </c>
      <c r="E1386" s="22" t="s">
        <v>2982</v>
      </c>
      <c r="F1386" s="64">
        <v>4401</v>
      </c>
      <c r="G1386" s="65" t="s">
        <v>131</v>
      </c>
    </row>
    <row r="1387" spans="1:7" outlineLevel="1" x14ac:dyDescent="0.25">
      <c r="A1387" t="s">
        <v>109</v>
      </c>
      <c r="C1387" s="41" t="s">
        <v>2983</v>
      </c>
      <c r="D1387" s="41" t="s">
        <v>439</v>
      </c>
      <c r="E1387" s="22" t="s">
        <v>3501</v>
      </c>
      <c r="F1387" s="64">
        <v>4601</v>
      </c>
      <c r="G1387" s="65" t="s">
        <v>131</v>
      </c>
    </row>
    <row r="1388" spans="1:7" outlineLevel="1" x14ac:dyDescent="0.25">
      <c r="A1388" t="s">
        <v>109</v>
      </c>
      <c r="C1388" s="41" t="s">
        <v>2984</v>
      </c>
      <c r="D1388" s="41" t="s">
        <v>439</v>
      </c>
      <c r="E1388" s="22" t="s">
        <v>2985</v>
      </c>
      <c r="F1388" s="64">
        <v>6101</v>
      </c>
      <c r="G1388" s="65" t="s">
        <v>131</v>
      </c>
    </row>
    <row r="1389" spans="1:7" outlineLevel="1" x14ac:dyDescent="0.25">
      <c r="A1389" t="s">
        <v>109</v>
      </c>
      <c r="C1389" s="41" t="s">
        <v>2986</v>
      </c>
      <c r="D1389" s="41" t="s">
        <v>439</v>
      </c>
      <c r="E1389" s="22" t="s">
        <v>3502</v>
      </c>
      <c r="F1389" s="64">
        <v>6401</v>
      </c>
      <c r="G1389" s="65" t="s">
        <v>131</v>
      </c>
    </row>
    <row r="1390" spans="1:7" outlineLevel="1" x14ac:dyDescent="0.25">
      <c r="A1390" t="s">
        <v>109</v>
      </c>
      <c r="C1390" s="41" t="s">
        <v>2987</v>
      </c>
      <c r="D1390" s="41" t="s">
        <v>133</v>
      </c>
      <c r="E1390" s="22" t="s">
        <v>2988</v>
      </c>
      <c r="F1390" s="64">
        <v>6701</v>
      </c>
      <c r="G1390" s="65" t="s">
        <v>131</v>
      </c>
    </row>
    <row r="1391" spans="1:7" outlineLevel="1" x14ac:dyDescent="0.25">
      <c r="A1391" t="s">
        <v>109</v>
      </c>
      <c r="C1391" s="41" t="s">
        <v>2989</v>
      </c>
      <c r="D1391" s="41" t="s">
        <v>439</v>
      </c>
      <c r="E1391" s="22" t="s">
        <v>2990</v>
      </c>
      <c r="F1391" s="64">
        <v>7001</v>
      </c>
      <c r="G1391" s="65" t="s">
        <v>131</v>
      </c>
    </row>
    <row r="1392" spans="1:7" outlineLevel="1" x14ac:dyDescent="0.25">
      <c r="A1392" t="s">
        <v>109</v>
      </c>
      <c r="C1392" s="41" t="s">
        <v>2991</v>
      </c>
      <c r="D1392" s="41" t="s">
        <v>439</v>
      </c>
      <c r="E1392" s="22" t="s">
        <v>2992</v>
      </c>
      <c r="F1392" s="64">
        <v>7501</v>
      </c>
      <c r="G1392" s="65" t="s">
        <v>131</v>
      </c>
    </row>
    <row r="1393" spans="1:7" outlineLevel="1" x14ac:dyDescent="0.25">
      <c r="A1393" t="s">
        <v>109</v>
      </c>
      <c r="C1393" s="41" t="s">
        <v>2993</v>
      </c>
      <c r="D1393" s="41" t="s">
        <v>439</v>
      </c>
      <c r="E1393" s="22" t="s">
        <v>3503</v>
      </c>
      <c r="F1393" s="64">
        <v>2401</v>
      </c>
      <c r="G1393" s="65" t="s">
        <v>131</v>
      </c>
    </row>
    <row r="1394" spans="1:7" outlineLevel="1" x14ac:dyDescent="0.25">
      <c r="A1394" t="s">
        <v>109</v>
      </c>
      <c r="C1394" s="41" t="s">
        <v>2994</v>
      </c>
      <c r="D1394" s="41" t="s">
        <v>439</v>
      </c>
      <c r="E1394" s="22" t="s">
        <v>2995</v>
      </c>
      <c r="F1394" s="64">
        <v>2901</v>
      </c>
      <c r="G1394" s="65" t="s">
        <v>131</v>
      </c>
    </row>
    <row r="1395" spans="1:7" outlineLevel="1" x14ac:dyDescent="0.25">
      <c r="A1395" t="s">
        <v>109</v>
      </c>
      <c r="C1395" s="41" t="s">
        <v>2996</v>
      </c>
      <c r="D1395" s="41" t="s">
        <v>439</v>
      </c>
      <c r="E1395" s="22" t="s">
        <v>2997</v>
      </c>
      <c r="F1395" s="64">
        <v>5140</v>
      </c>
      <c r="G1395" s="65" t="s">
        <v>131</v>
      </c>
    </row>
    <row r="1396" spans="1:7" outlineLevel="1" x14ac:dyDescent="0.25">
      <c r="A1396" t="s">
        <v>109</v>
      </c>
      <c r="C1396" s="41" t="s">
        <v>2998</v>
      </c>
      <c r="D1396" s="41" t="s">
        <v>439</v>
      </c>
      <c r="E1396" s="22" t="s">
        <v>2999</v>
      </c>
      <c r="F1396" s="64">
        <v>5140</v>
      </c>
      <c r="G1396" s="65" t="s">
        <v>131</v>
      </c>
    </row>
    <row r="1397" spans="1:7" outlineLevel="1" x14ac:dyDescent="0.25">
      <c r="A1397" t="s">
        <v>109</v>
      </c>
      <c r="C1397" s="41" t="s">
        <v>3000</v>
      </c>
      <c r="D1397" s="41" t="s">
        <v>439</v>
      </c>
      <c r="E1397" s="22" t="s">
        <v>3001</v>
      </c>
      <c r="F1397" s="64">
        <v>5140</v>
      </c>
      <c r="G1397" s="65" t="s">
        <v>131</v>
      </c>
    </row>
    <row r="1398" spans="1:7" outlineLevel="1" x14ac:dyDescent="0.25">
      <c r="A1398" t="s">
        <v>109</v>
      </c>
      <c r="C1398" s="41" t="s">
        <v>3002</v>
      </c>
      <c r="D1398" s="41" t="s">
        <v>439</v>
      </c>
      <c r="E1398" s="22" t="s">
        <v>3003</v>
      </c>
      <c r="F1398" s="64">
        <v>5140</v>
      </c>
      <c r="G1398" s="65" t="s">
        <v>105</v>
      </c>
    </row>
    <row r="1399" spans="1:7" outlineLevel="1" x14ac:dyDescent="0.25">
      <c r="A1399" t="s">
        <v>109</v>
      </c>
      <c r="C1399" s="41" t="s">
        <v>3004</v>
      </c>
      <c r="D1399" s="41" t="s">
        <v>439</v>
      </c>
      <c r="E1399" s="22" t="s">
        <v>3005</v>
      </c>
      <c r="F1399" s="64">
        <v>5140</v>
      </c>
      <c r="G1399" s="65" t="s">
        <v>131</v>
      </c>
    </row>
    <row r="1400" spans="1:7" outlineLevel="1" x14ac:dyDescent="0.25">
      <c r="A1400" t="s">
        <v>109</v>
      </c>
      <c r="C1400" s="41" t="s">
        <v>3006</v>
      </c>
      <c r="D1400" s="41" t="s">
        <v>439</v>
      </c>
      <c r="E1400" s="22" t="s">
        <v>3007</v>
      </c>
      <c r="F1400" s="64">
        <v>5140</v>
      </c>
      <c r="G1400" s="65" t="s">
        <v>131</v>
      </c>
    </row>
    <row r="1401" spans="1:7" outlineLevel="1" x14ac:dyDescent="0.25">
      <c r="A1401" t="s">
        <v>109</v>
      </c>
      <c r="C1401" s="41" t="s">
        <v>3008</v>
      </c>
      <c r="D1401" s="41" t="s">
        <v>439</v>
      </c>
      <c r="E1401" s="22" t="s">
        <v>3009</v>
      </c>
      <c r="F1401" s="64">
        <v>5140</v>
      </c>
      <c r="G1401" s="65" t="s">
        <v>131</v>
      </c>
    </row>
    <row r="1402" spans="1:7" outlineLevel="1" x14ac:dyDescent="0.25">
      <c r="A1402" t="s">
        <v>109</v>
      </c>
      <c r="C1402" s="41" t="s">
        <v>3010</v>
      </c>
      <c r="D1402" s="41" t="s">
        <v>439</v>
      </c>
      <c r="E1402" s="22" t="s">
        <v>3504</v>
      </c>
      <c r="F1402" s="64">
        <v>6101</v>
      </c>
      <c r="G1402" s="65" t="s">
        <v>131</v>
      </c>
    </row>
    <row r="1403" spans="1:7" outlineLevel="1" x14ac:dyDescent="0.25">
      <c r="A1403" t="s">
        <v>109</v>
      </c>
      <c r="C1403" s="41" t="s">
        <v>3011</v>
      </c>
      <c r="D1403" s="41" t="s">
        <v>439</v>
      </c>
      <c r="E1403" s="22" t="s">
        <v>3012</v>
      </c>
      <c r="F1403" s="64">
        <v>6101</v>
      </c>
      <c r="G1403" s="65" t="s">
        <v>105</v>
      </c>
    </row>
    <row r="1404" spans="1:7" outlineLevel="1" x14ac:dyDescent="0.25">
      <c r="A1404" t="s">
        <v>109</v>
      </c>
      <c r="C1404" s="41" t="s">
        <v>3013</v>
      </c>
      <c r="D1404" s="41" t="s">
        <v>439</v>
      </c>
      <c r="E1404" s="22" t="s">
        <v>3505</v>
      </c>
      <c r="F1404" s="64">
        <v>6550</v>
      </c>
      <c r="G1404" s="65" t="s">
        <v>105</v>
      </c>
    </row>
    <row r="1405" spans="1:7" outlineLevel="1" x14ac:dyDescent="0.25">
      <c r="A1405" t="s">
        <v>109</v>
      </c>
      <c r="C1405" s="41" t="s">
        <v>3014</v>
      </c>
      <c r="D1405" s="41" t="s">
        <v>439</v>
      </c>
      <c r="E1405" s="22" t="s">
        <v>3506</v>
      </c>
      <c r="F1405" s="64">
        <v>6550</v>
      </c>
      <c r="G1405" s="65" t="s">
        <v>131</v>
      </c>
    </row>
    <row r="1406" spans="1:7" outlineLevel="1" x14ac:dyDescent="0.25">
      <c r="A1406" t="s">
        <v>109</v>
      </c>
      <c r="C1406" s="41" t="s">
        <v>3015</v>
      </c>
      <c r="D1406" s="41" t="s">
        <v>439</v>
      </c>
      <c r="E1406" s="22" t="s">
        <v>3016</v>
      </c>
      <c r="F1406" s="64">
        <v>6575</v>
      </c>
      <c r="G1406" s="65" t="s">
        <v>105</v>
      </c>
    </row>
    <row r="1407" spans="1:7" outlineLevel="1" x14ac:dyDescent="0.25">
      <c r="A1407" t="s">
        <v>109</v>
      </c>
      <c r="C1407" s="41" t="s">
        <v>3017</v>
      </c>
      <c r="D1407" s="41" t="s">
        <v>439</v>
      </c>
      <c r="E1407" s="22" t="s">
        <v>3018</v>
      </c>
      <c r="F1407" s="64">
        <v>6575</v>
      </c>
      <c r="G1407" s="65" t="s">
        <v>105</v>
      </c>
    </row>
    <row r="1408" spans="1:7" outlineLevel="1" x14ac:dyDescent="0.25">
      <c r="A1408" t="s">
        <v>109</v>
      </c>
      <c r="C1408" s="41" t="s">
        <v>3019</v>
      </c>
      <c r="D1408" s="41" t="s">
        <v>439</v>
      </c>
      <c r="E1408" s="22" t="s">
        <v>3020</v>
      </c>
      <c r="F1408" s="64">
        <v>6575</v>
      </c>
      <c r="G1408" s="65" t="s">
        <v>105</v>
      </c>
    </row>
    <row r="1409" spans="1:7" outlineLevel="1" x14ac:dyDescent="0.25">
      <c r="A1409" t="s">
        <v>109</v>
      </c>
      <c r="C1409" s="41" t="s">
        <v>3021</v>
      </c>
      <c r="D1409" s="41" t="s">
        <v>439</v>
      </c>
      <c r="E1409" s="22" t="s">
        <v>3022</v>
      </c>
      <c r="F1409" s="64">
        <v>6575</v>
      </c>
      <c r="G1409" s="65" t="s">
        <v>105</v>
      </c>
    </row>
    <row r="1410" spans="1:7" outlineLevel="1" x14ac:dyDescent="0.25">
      <c r="A1410" t="s">
        <v>109</v>
      </c>
      <c r="C1410" s="41" t="s">
        <v>3023</v>
      </c>
      <c r="D1410" s="41" t="s">
        <v>439</v>
      </c>
      <c r="E1410" s="22" t="s">
        <v>3024</v>
      </c>
      <c r="F1410" s="64">
        <v>6575</v>
      </c>
      <c r="G1410" s="65" t="s">
        <v>105</v>
      </c>
    </row>
    <row r="1411" spans="1:7" outlineLevel="1" x14ac:dyDescent="0.25">
      <c r="A1411" t="s">
        <v>109</v>
      </c>
      <c r="C1411" s="41" t="s">
        <v>3025</v>
      </c>
      <c r="D1411" s="41" t="s">
        <v>439</v>
      </c>
      <c r="E1411" s="22" t="s">
        <v>3026</v>
      </c>
      <c r="F1411" s="64">
        <v>6600</v>
      </c>
      <c r="G1411" s="65" t="s">
        <v>105</v>
      </c>
    </row>
    <row r="1412" spans="1:7" outlineLevel="1" x14ac:dyDescent="0.25">
      <c r="A1412" t="s">
        <v>109</v>
      </c>
      <c r="C1412" s="41" t="s">
        <v>3027</v>
      </c>
      <c r="D1412" s="41" t="s">
        <v>439</v>
      </c>
      <c r="E1412" s="22" t="s">
        <v>3028</v>
      </c>
      <c r="F1412" s="64">
        <v>6600</v>
      </c>
      <c r="G1412" s="65" t="s">
        <v>105</v>
      </c>
    </row>
    <row r="1413" spans="1:7" outlineLevel="1" x14ac:dyDescent="0.25">
      <c r="A1413" t="s">
        <v>109</v>
      </c>
      <c r="C1413" s="41" t="s">
        <v>3029</v>
      </c>
      <c r="D1413" s="41" t="s">
        <v>439</v>
      </c>
      <c r="E1413" s="22" t="s">
        <v>3030</v>
      </c>
      <c r="F1413" s="64">
        <v>6600</v>
      </c>
      <c r="G1413" s="65" t="s">
        <v>105</v>
      </c>
    </row>
    <row r="1414" spans="1:7" outlineLevel="1" x14ac:dyDescent="0.25">
      <c r="A1414" t="s">
        <v>109</v>
      </c>
      <c r="C1414" s="41" t="s">
        <v>3031</v>
      </c>
      <c r="D1414" s="41" t="s">
        <v>439</v>
      </c>
      <c r="E1414" s="22" t="s">
        <v>3032</v>
      </c>
      <c r="F1414" s="64">
        <v>6600</v>
      </c>
      <c r="G1414" s="65" t="s">
        <v>105</v>
      </c>
    </row>
    <row r="1415" spans="1:7" outlineLevel="1" x14ac:dyDescent="0.25">
      <c r="A1415" t="s">
        <v>109</v>
      </c>
      <c r="C1415" s="41" t="s">
        <v>3033</v>
      </c>
      <c r="D1415" s="41" t="s">
        <v>439</v>
      </c>
      <c r="E1415" s="22" t="s">
        <v>3034</v>
      </c>
      <c r="F1415" s="64">
        <v>6600</v>
      </c>
      <c r="G1415" s="65" t="s">
        <v>105</v>
      </c>
    </row>
    <row r="1416" spans="1:7" outlineLevel="1" x14ac:dyDescent="0.25">
      <c r="A1416" t="s">
        <v>109</v>
      </c>
      <c r="C1416" s="41" t="s">
        <v>3035</v>
      </c>
      <c r="D1416" s="41" t="s">
        <v>439</v>
      </c>
      <c r="E1416" s="22" t="s">
        <v>3036</v>
      </c>
      <c r="F1416" s="64">
        <v>6600</v>
      </c>
      <c r="G1416" s="65" t="s">
        <v>105</v>
      </c>
    </row>
    <row r="1417" spans="1:7" outlineLevel="1" x14ac:dyDescent="0.25">
      <c r="A1417" t="s">
        <v>109</v>
      </c>
      <c r="C1417" s="41" t="s">
        <v>3037</v>
      </c>
      <c r="D1417" s="41" t="s">
        <v>439</v>
      </c>
      <c r="E1417" s="22" t="s">
        <v>3038</v>
      </c>
      <c r="F1417" s="64">
        <v>6600</v>
      </c>
      <c r="G1417" s="65" t="s">
        <v>105</v>
      </c>
    </row>
    <row r="1418" spans="1:7" outlineLevel="1" x14ac:dyDescent="0.25">
      <c r="A1418" t="s">
        <v>109</v>
      </c>
      <c r="C1418" s="41" t="s">
        <v>3039</v>
      </c>
      <c r="D1418" s="41" t="s">
        <v>439</v>
      </c>
      <c r="E1418" s="22" t="s">
        <v>3040</v>
      </c>
      <c r="F1418" s="64">
        <v>6600</v>
      </c>
      <c r="G1418" s="65" t="s">
        <v>105</v>
      </c>
    </row>
    <row r="1419" spans="1:7" outlineLevel="1" x14ac:dyDescent="0.25">
      <c r="A1419" t="s">
        <v>109</v>
      </c>
      <c r="C1419" s="41" t="s">
        <v>3041</v>
      </c>
      <c r="D1419" s="41" t="s">
        <v>439</v>
      </c>
      <c r="E1419" s="22" t="s">
        <v>3042</v>
      </c>
      <c r="F1419" s="64">
        <v>6600</v>
      </c>
      <c r="G1419" s="65" t="s">
        <v>105</v>
      </c>
    </row>
    <row r="1420" spans="1:7" outlineLevel="1" x14ac:dyDescent="0.25">
      <c r="A1420" t="s">
        <v>109</v>
      </c>
      <c r="C1420" s="41" t="s">
        <v>3043</v>
      </c>
      <c r="D1420" s="41" t="s">
        <v>439</v>
      </c>
      <c r="E1420" s="22" t="s">
        <v>3044</v>
      </c>
      <c r="F1420" s="64">
        <v>6600</v>
      </c>
      <c r="G1420" s="65" t="s">
        <v>105</v>
      </c>
    </row>
    <row r="1421" spans="1:7" outlineLevel="1" x14ac:dyDescent="0.25">
      <c r="A1421" t="s">
        <v>109</v>
      </c>
      <c r="C1421" s="41" t="s">
        <v>3045</v>
      </c>
      <c r="D1421" s="41" t="s">
        <v>439</v>
      </c>
      <c r="E1421" s="22" t="s">
        <v>3046</v>
      </c>
      <c r="F1421" s="64">
        <v>6600</v>
      </c>
      <c r="G1421" s="65" t="s">
        <v>105</v>
      </c>
    </row>
    <row r="1422" spans="1:7" outlineLevel="1" x14ac:dyDescent="0.25">
      <c r="A1422" t="s">
        <v>109</v>
      </c>
      <c r="C1422" s="41" t="s">
        <v>3047</v>
      </c>
      <c r="D1422" s="41" t="s">
        <v>439</v>
      </c>
      <c r="E1422" s="22" t="s">
        <v>3048</v>
      </c>
      <c r="F1422" s="64">
        <v>6600</v>
      </c>
      <c r="G1422" s="65" t="s">
        <v>105</v>
      </c>
    </row>
    <row r="1423" spans="1:7" outlineLevel="1" x14ac:dyDescent="0.25">
      <c r="A1423" t="s">
        <v>109</v>
      </c>
      <c r="C1423" s="41" t="s">
        <v>3049</v>
      </c>
      <c r="D1423" s="41" t="s">
        <v>439</v>
      </c>
      <c r="E1423" s="22" t="s">
        <v>3050</v>
      </c>
      <c r="F1423" s="64">
        <v>6600</v>
      </c>
      <c r="G1423" s="65" t="s">
        <v>105</v>
      </c>
    </row>
    <row r="1424" spans="1:7" outlineLevel="1" x14ac:dyDescent="0.25">
      <c r="A1424" t="s">
        <v>109</v>
      </c>
      <c r="C1424" s="41" t="s">
        <v>3051</v>
      </c>
      <c r="D1424" s="41" t="s">
        <v>439</v>
      </c>
      <c r="E1424" s="22" t="s">
        <v>3507</v>
      </c>
      <c r="F1424" s="64">
        <v>6600</v>
      </c>
      <c r="G1424" s="65" t="s">
        <v>131</v>
      </c>
    </row>
    <row r="1425" spans="1:7" outlineLevel="1" x14ac:dyDescent="0.25">
      <c r="A1425" t="s">
        <v>109</v>
      </c>
      <c r="C1425" s="41" t="s">
        <v>3052</v>
      </c>
      <c r="D1425" s="41" t="s">
        <v>439</v>
      </c>
      <c r="E1425" s="22" t="s">
        <v>3053</v>
      </c>
      <c r="F1425" s="64">
        <v>6600</v>
      </c>
      <c r="G1425" s="65" t="s">
        <v>105</v>
      </c>
    </row>
    <row r="1426" spans="1:7" outlineLevel="1" x14ac:dyDescent="0.25">
      <c r="A1426" t="s">
        <v>109</v>
      </c>
      <c r="C1426" s="41" t="s">
        <v>3054</v>
      </c>
      <c r="D1426" s="41" t="s">
        <v>439</v>
      </c>
      <c r="E1426" s="22" t="s">
        <v>3055</v>
      </c>
      <c r="F1426" s="64">
        <v>6600</v>
      </c>
      <c r="G1426" s="65" t="s">
        <v>105</v>
      </c>
    </row>
    <row r="1427" spans="1:7" outlineLevel="1" x14ac:dyDescent="0.25">
      <c r="A1427" t="s">
        <v>109</v>
      </c>
      <c r="C1427" s="41" t="s">
        <v>3056</v>
      </c>
      <c r="D1427" s="41" t="s">
        <v>439</v>
      </c>
      <c r="E1427" s="22" t="s">
        <v>3057</v>
      </c>
      <c r="F1427" s="64">
        <v>6600</v>
      </c>
      <c r="G1427" s="65" t="s">
        <v>105</v>
      </c>
    </row>
    <row r="1428" spans="1:7" outlineLevel="1" x14ac:dyDescent="0.25">
      <c r="A1428" t="s">
        <v>109</v>
      </c>
      <c r="C1428" s="41" t="s">
        <v>3058</v>
      </c>
      <c r="D1428" s="41" t="s">
        <v>439</v>
      </c>
      <c r="E1428" s="22" t="s">
        <v>3059</v>
      </c>
      <c r="F1428" s="64">
        <v>6600</v>
      </c>
      <c r="G1428" s="65" t="s">
        <v>105</v>
      </c>
    </row>
    <row r="1429" spans="1:7" outlineLevel="1" x14ac:dyDescent="0.25">
      <c r="A1429" t="s">
        <v>109</v>
      </c>
      <c r="C1429" s="41" t="s">
        <v>3060</v>
      </c>
      <c r="D1429" s="41" t="s">
        <v>439</v>
      </c>
      <c r="E1429" s="22" t="s">
        <v>3508</v>
      </c>
      <c r="F1429" s="64">
        <v>6625</v>
      </c>
      <c r="G1429" s="65" t="s">
        <v>105</v>
      </c>
    </row>
    <row r="1430" spans="1:7" outlineLevel="1" x14ac:dyDescent="0.25">
      <c r="A1430" t="s">
        <v>109</v>
      </c>
      <c r="C1430" s="41" t="s">
        <v>3061</v>
      </c>
      <c r="D1430" s="41" t="s">
        <v>439</v>
      </c>
      <c r="E1430" s="22" t="s">
        <v>3062</v>
      </c>
      <c r="F1430" s="64">
        <v>6625</v>
      </c>
      <c r="G1430" s="65" t="s">
        <v>105</v>
      </c>
    </row>
    <row r="1431" spans="1:7" outlineLevel="1" x14ac:dyDescent="0.25">
      <c r="A1431" t="s">
        <v>109</v>
      </c>
      <c r="C1431" s="41" t="s">
        <v>3063</v>
      </c>
      <c r="D1431" s="41" t="s">
        <v>439</v>
      </c>
      <c r="E1431" s="22" t="s">
        <v>3064</v>
      </c>
      <c r="F1431" s="64">
        <v>6625</v>
      </c>
      <c r="G1431" s="65" t="s">
        <v>105</v>
      </c>
    </row>
    <row r="1432" spans="1:7" outlineLevel="1" x14ac:dyDescent="0.25">
      <c r="A1432" t="s">
        <v>109</v>
      </c>
      <c r="C1432" s="41" t="s">
        <v>3065</v>
      </c>
      <c r="D1432" s="41" t="s">
        <v>439</v>
      </c>
      <c r="E1432" s="22" t="s">
        <v>3093</v>
      </c>
      <c r="F1432" s="64">
        <v>6650</v>
      </c>
      <c r="G1432" s="65" t="s">
        <v>105</v>
      </c>
    </row>
    <row r="1433" spans="1:7" outlineLevel="1" x14ac:dyDescent="0.25">
      <c r="A1433" t="s">
        <v>109</v>
      </c>
      <c r="C1433" s="41" t="s">
        <v>3066</v>
      </c>
      <c r="D1433" s="41" t="s">
        <v>439</v>
      </c>
      <c r="E1433" s="22" t="s">
        <v>3067</v>
      </c>
      <c r="F1433" s="64">
        <v>6600</v>
      </c>
      <c r="G1433" s="65" t="s">
        <v>105</v>
      </c>
    </row>
    <row r="1434" spans="1:7" outlineLevel="1" x14ac:dyDescent="0.25">
      <c r="A1434" t="s">
        <v>109</v>
      </c>
      <c r="C1434" s="41" t="s">
        <v>3068</v>
      </c>
      <c r="D1434" s="41" t="s">
        <v>439</v>
      </c>
      <c r="E1434" s="22" t="s">
        <v>3069</v>
      </c>
      <c r="F1434" s="64">
        <v>2701</v>
      </c>
      <c r="G1434" s="65" t="s">
        <v>131</v>
      </c>
    </row>
    <row r="1435" spans="1:7" outlineLevel="1" x14ac:dyDescent="0.25">
      <c r="A1435" t="s">
        <v>109</v>
      </c>
      <c r="C1435" s="41" t="s">
        <v>3070</v>
      </c>
      <c r="D1435" s="41" t="s">
        <v>439</v>
      </c>
      <c r="E1435" s="22" t="s">
        <v>3071</v>
      </c>
      <c r="F1435" s="64">
        <v>4445</v>
      </c>
      <c r="G1435" s="65" t="s">
        <v>105</v>
      </c>
    </row>
    <row r="1436" spans="1:7" outlineLevel="1" x14ac:dyDescent="0.25">
      <c r="A1436" t="s">
        <v>109</v>
      </c>
      <c r="C1436" s="41" t="s">
        <v>3072</v>
      </c>
      <c r="D1436" s="41" t="s">
        <v>439</v>
      </c>
      <c r="E1436" s="22" t="s">
        <v>3073</v>
      </c>
      <c r="F1436" s="64">
        <v>6500</v>
      </c>
      <c r="G1436" s="65" t="s">
        <v>105</v>
      </c>
    </row>
    <row r="1437" spans="1:7" outlineLevel="1" x14ac:dyDescent="0.25">
      <c r="A1437" t="s">
        <v>109</v>
      </c>
      <c r="C1437" s="41" t="s">
        <v>3074</v>
      </c>
      <c r="D1437" s="41" t="s">
        <v>439</v>
      </c>
      <c r="E1437" s="22" t="s">
        <v>3075</v>
      </c>
      <c r="F1437" s="64">
        <v>2015</v>
      </c>
      <c r="G1437" s="65" t="s">
        <v>105</v>
      </c>
    </row>
    <row r="1438" spans="1:7" outlineLevel="1" x14ac:dyDescent="0.25">
      <c r="A1438" t="s">
        <v>109</v>
      </c>
      <c r="C1438" s="41" t="s">
        <v>3076</v>
      </c>
      <c r="D1438" s="41" t="s">
        <v>439</v>
      </c>
      <c r="E1438" s="22" t="s">
        <v>3509</v>
      </c>
      <c r="F1438" s="64">
        <v>2125</v>
      </c>
      <c r="G1438" s="65" t="s">
        <v>131</v>
      </c>
    </row>
    <row r="1439" spans="1:7" outlineLevel="1" x14ac:dyDescent="0.25">
      <c r="A1439" t="s">
        <v>109</v>
      </c>
      <c r="C1439" s="41" t="s">
        <v>3077</v>
      </c>
      <c r="D1439" s="41" t="s">
        <v>439</v>
      </c>
      <c r="E1439" s="22" t="s">
        <v>3078</v>
      </c>
      <c r="F1439" s="64">
        <v>2827</v>
      </c>
      <c r="G1439" s="65" t="s">
        <v>131</v>
      </c>
    </row>
    <row r="1440" spans="1:7" outlineLevel="1" x14ac:dyDescent="0.25">
      <c r="A1440" t="s">
        <v>109</v>
      </c>
      <c r="C1440" s="41" t="s">
        <v>3079</v>
      </c>
      <c r="D1440" s="41" t="s">
        <v>439</v>
      </c>
      <c r="E1440" s="22" t="s">
        <v>3080</v>
      </c>
      <c r="F1440" s="64">
        <v>5025</v>
      </c>
      <c r="G1440" s="65" t="s">
        <v>105</v>
      </c>
    </row>
    <row r="1441" spans="1:7" outlineLevel="1" x14ac:dyDescent="0.25">
      <c r="A1441" t="s">
        <v>109</v>
      </c>
      <c r="C1441" s="41" t="s">
        <v>3081</v>
      </c>
      <c r="D1441" s="41" t="s">
        <v>439</v>
      </c>
      <c r="E1441" s="22" t="s">
        <v>3082</v>
      </c>
      <c r="F1441" s="64">
        <v>5025</v>
      </c>
      <c r="G1441" s="65" t="s">
        <v>105</v>
      </c>
    </row>
    <row r="1442" spans="1:7" outlineLevel="1" x14ac:dyDescent="0.25">
      <c r="A1442" t="s">
        <v>109</v>
      </c>
      <c r="C1442" s="41" t="s">
        <v>3083</v>
      </c>
      <c r="D1442" s="41" t="s">
        <v>439</v>
      </c>
      <c r="E1442" s="22" t="s">
        <v>3084</v>
      </c>
      <c r="F1442" s="64">
        <v>5025</v>
      </c>
      <c r="G1442" s="65" t="s">
        <v>105</v>
      </c>
    </row>
    <row r="1443" spans="1:7" outlineLevel="1" x14ac:dyDescent="0.25">
      <c r="A1443" t="s">
        <v>109</v>
      </c>
      <c r="C1443" s="41" t="s">
        <v>3085</v>
      </c>
      <c r="D1443" s="41" t="s">
        <v>439</v>
      </c>
      <c r="E1443" s="22" t="s">
        <v>3086</v>
      </c>
      <c r="F1443" s="64">
        <v>5140</v>
      </c>
      <c r="G1443" s="65" t="s">
        <v>105</v>
      </c>
    </row>
    <row r="1444" spans="1:7" outlineLevel="1" x14ac:dyDescent="0.25">
      <c r="A1444" t="s">
        <v>109</v>
      </c>
      <c r="C1444" s="41" t="s">
        <v>3087</v>
      </c>
      <c r="D1444" s="41" t="s">
        <v>439</v>
      </c>
      <c r="E1444" s="22" t="s">
        <v>3088</v>
      </c>
      <c r="F1444" s="64">
        <v>2701</v>
      </c>
      <c r="G1444" s="65" t="s">
        <v>131</v>
      </c>
    </row>
    <row r="1445" spans="1:7" outlineLevel="1" x14ac:dyDescent="0.25">
      <c r="A1445" t="s">
        <v>109</v>
      </c>
      <c r="C1445" s="41" t="s">
        <v>3094</v>
      </c>
      <c r="D1445" s="41" t="s">
        <v>439</v>
      </c>
      <c r="E1445" s="22" t="s">
        <v>3510</v>
      </c>
      <c r="F1445" s="64">
        <v>6600</v>
      </c>
      <c r="G1445" s="65" t="s">
        <v>105</v>
      </c>
    </row>
    <row r="1446" spans="1:7" outlineLevel="1" x14ac:dyDescent="0.25">
      <c r="A1446" t="s">
        <v>109</v>
      </c>
      <c r="C1446" s="41" t="s">
        <v>3095</v>
      </c>
      <c r="D1446" s="41" t="s">
        <v>439</v>
      </c>
      <c r="E1446" s="22" t="s">
        <v>3096</v>
      </c>
      <c r="F1446" s="64">
        <v>2701</v>
      </c>
      <c r="G1446" s="65" t="s">
        <v>131</v>
      </c>
    </row>
    <row r="1447" spans="1:7" outlineLevel="1" x14ac:dyDescent="0.25">
      <c r="A1447" t="s">
        <v>109</v>
      </c>
      <c r="C1447" s="41" t="s">
        <v>3097</v>
      </c>
      <c r="D1447" s="41" t="s">
        <v>439</v>
      </c>
      <c r="E1447" s="22" t="s">
        <v>3098</v>
      </c>
      <c r="F1447" s="64">
        <v>6650</v>
      </c>
      <c r="G1447" s="65" t="s">
        <v>105</v>
      </c>
    </row>
    <row r="1448" spans="1:7" outlineLevel="1" x14ac:dyDescent="0.25">
      <c r="A1448" t="s">
        <v>109</v>
      </c>
      <c r="C1448" s="41" t="s">
        <v>3099</v>
      </c>
      <c r="D1448" s="41" t="s">
        <v>439</v>
      </c>
      <c r="E1448" s="22" t="s">
        <v>3100</v>
      </c>
      <c r="F1448" s="64">
        <v>6500</v>
      </c>
      <c r="G1448" s="65" t="s">
        <v>105</v>
      </c>
    </row>
    <row r="1449" spans="1:7" outlineLevel="1" x14ac:dyDescent="0.25">
      <c r="A1449" t="s">
        <v>109</v>
      </c>
      <c r="C1449" s="41" t="s">
        <v>3101</v>
      </c>
      <c r="D1449" s="41" t="s">
        <v>439</v>
      </c>
      <c r="E1449" s="22" t="s">
        <v>3511</v>
      </c>
      <c r="F1449" s="64">
        <v>5155</v>
      </c>
      <c r="G1449" s="65" t="s">
        <v>105</v>
      </c>
    </row>
    <row r="1450" spans="1:7" outlineLevel="1" x14ac:dyDescent="0.25">
      <c r="A1450" t="s">
        <v>109</v>
      </c>
      <c r="C1450" s="41" t="s">
        <v>3102</v>
      </c>
      <c r="D1450" s="41" t="s">
        <v>439</v>
      </c>
      <c r="E1450" s="22" t="s">
        <v>3512</v>
      </c>
      <c r="F1450" s="64">
        <v>5155</v>
      </c>
      <c r="G1450" s="65" t="s">
        <v>105</v>
      </c>
    </row>
    <row r="1451" spans="1:7" outlineLevel="1" x14ac:dyDescent="0.25">
      <c r="A1451" t="s">
        <v>109</v>
      </c>
      <c r="C1451" s="41" t="s">
        <v>3103</v>
      </c>
      <c r="D1451" s="41" t="s">
        <v>439</v>
      </c>
      <c r="E1451" s="22" t="s">
        <v>3104</v>
      </c>
      <c r="F1451" s="64">
        <v>5025</v>
      </c>
      <c r="G1451" s="65" t="s">
        <v>105</v>
      </c>
    </row>
    <row r="1452" spans="1:7" outlineLevel="1" x14ac:dyDescent="0.25">
      <c r="A1452" t="s">
        <v>109</v>
      </c>
      <c r="C1452" s="41" t="s">
        <v>3105</v>
      </c>
      <c r="D1452" s="41" t="s">
        <v>439</v>
      </c>
      <c r="E1452" s="22" t="s">
        <v>3106</v>
      </c>
      <c r="F1452" s="64">
        <v>5025</v>
      </c>
      <c r="G1452" s="65" t="s">
        <v>105</v>
      </c>
    </row>
    <row r="1453" spans="1:7" outlineLevel="1" x14ac:dyDescent="0.25">
      <c r="A1453" t="s">
        <v>109</v>
      </c>
      <c r="C1453" s="41" t="s">
        <v>3107</v>
      </c>
      <c r="D1453" s="41" t="s">
        <v>439</v>
      </c>
      <c r="E1453" s="22" t="s">
        <v>3108</v>
      </c>
      <c r="F1453" s="64">
        <v>5025</v>
      </c>
      <c r="G1453" s="65" t="s">
        <v>105</v>
      </c>
    </row>
    <row r="1454" spans="1:7" outlineLevel="1" x14ac:dyDescent="0.25">
      <c r="A1454" t="s">
        <v>109</v>
      </c>
      <c r="C1454" s="41" t="s">
        <v>3109</v>
      </c>
      <c r="D1454" s="41" t="s">
        <v>439</v>
      </c>
      <c r="E1454" s="22" t="s">
        <v>3513</v>
      </c>
      <c r="F1454" s="64">
        <v>2505</v>
      </c>
      <c r="G1454" s="65" t="s">
        <v>131</v>
      </c>
    </row>
    <row r="1455" spans="1:7" outlineLevel="1" x14ac:dyDescent="0.25">
      <c r="A1455" t="s">
        <v>109</v>
      </c>
      <c r="C1455" s="41" t="s">
        <v>3110</v>
      </c>
      <c r="D1455" s="41" t="s">
        <v>133</v>
      </c>
      <c r="E1455" s="22" t="s">
        <v>3111</v>
      </c>
      <c r="F1455" s="64">
        <v>2545</v>
      </c>
      <c r="G1455" s="65" t="s">
        <v>105</v>
      </c>
    </row>
    <row r="1456" spans="1:7" outlineLevel="1" x14ac:dyDescent="0.25">
      <c r="A1456" t="s">
        <v>109</v>
      </c>
      <c r="C1456" s="41" t="s">
        <v>3514</v>
      </c>
      <c r="D1456" s="41" t="s">
        <v>439</v>
      </c>
      <c r="E1456" s="22" t="s">
        <v>3515</v>
      </c>
      <c r="F1456" s="64">
        <v>6500</v>
      </c>
      <c r="G1456" s="65" t="s">
        <v>105</v>
      </c>
    </row>
    <row r="1457" spans="1:7" outlineLevel="1" x14ac:dyDescent="0.25">
      <c r="A1457" t="s">
        <v>109</v>
      </c>
      <c r="C1457" s="41" t="s">
        <v>3516</v>
      </c>
      <c r="D1457" s="41" t="s">
        <v>439</v>
      </c>
      <c r="E1457" s="22" t="s">
        <v>3517</v>
      </c>
      <c r="F1457" s="64">
        <v>9150</v>
      </c>
      <c r="G1457" s="65" t="s">
        <v>131</v>
      </c>
    </row>
    <row r="1458" spans="1:7" outlineLevel="1" x14ac:dyDescent="0.25">
      <c r="A1458" t="s">
        <v>109</v>
      </c>
      <c r="C1458" s="41" t="s">
        <v>3518</v>
      </c>
      <c r="D1458" s="41" t="s">
        <v>439</v>
      </c>
      <c r="E1458" s="22" t="s">
        <v>3519</v>
      </c>
      <c r="F1458" s="64">
        <v>6550</v>
      </c>
      <c r="G1458" s="65" t="s">
        <v>105</v>
      </c>
    </row>
    <row r="1459" spans="1:7" outlineLevel="1" x14ac:dyDescent="0.25">
      <c r="A1459" t="s">
        <v>109</v>
      </c>
      <c r="C1459" s="41" t="s">
        <v>3520</v>
      </c>
      <c r="D1459" s="41" t="s">
        <v>439</v>
      </c>
      <c r="E1459" s="22" t="s">
        <v>3521</v>
      </c>
      <c r="F1459" s="64">
        <v>6600</v>
      </c>
      <c r="G1459" s="65" t="s">
        <v>105</v>
      </c>
    </row>
    <row r="1460" spans="1:7" outlineLevel="1" x14ac:dyDescent="0.25">
      <c r="A1460" t="s">
        <v>109</v>
      </c>
      <c r="C1460" s="41" t="s">
        <v>3522</v>
      </c>
      <c r="D1460" s="41" t="s">
        <v>439</v>
      </c>
      <c r="E1460" s="22" t="s">
        <v>3523</v>
      </c>
      <c r="F1460" s="64">
        <v>6600</v>
      </c>
      <c r="G1460" s="65" t="s">
        <v>131</v>
      </c>
    </row>
    <row r="1461" spans="1:7" outlineLevel="1" x14ac:dyDescent="0.25">
      <c r="A1461" t="s">
        <v>109</v>
      </c>
      <c r="C1461" s="41" t="s">
        <v>3524</v>
      </c>
      <c r="D1461" s="41" t="s">
        <v>439</v>
      </c>
      <c r="E1461" s="22" t="s">
        <v>3525</v>
      </c>
      <c r="F1461" s="64">
        <v>5125</v>
      </c>
      <c r="G1461" s="65" t="s">
        <v>131</v>
      </c>
    </row>
    <row r="1462" spans="1:7" outlineLevel="1" x14ac:dyDescent="0.25">
      <c r="A1462" t="s">
        <v>109</v>
      </c>
      <c r="C1462" s="41" t="s">
        <v>3526</v>
      </c>
      <c r="D1462" s="41" t="s">
        <v>439</v>
      </c>
      <c r="E1462" s="22" t="s">
        <v>3527</v>
      </c>
      <c r="F1462" s="64">
        <v>6650</v>
      </c>
      <c r="G1462" s="65" t="s">
        <v>105</v>
      </c>
    </row>
    <row r="1463" spans="1:7" outlineLevel="1" x14ac:dyDescent="0.25">
      <c r="A1463" t="s">
        <v>109</v>
      </c>
      <c r="C1463" s="41" t="s">
        <v>3528</v>
      </c>
      <c r="D1463" s="41" t="s">
        <v>439</v>
      </c>
      <c r="E1463" s="22" t="s">
        <v>3529</v>
      </c>
      <c r="F1463" s="64">
        <v>5155</v>
      </c>
      <c r="G1463" s="65" t="s">
        <v>105</v>
      </c>
    </row>
    <row r="1464" spans="1:7" outlineLevel="1" x14ac:dyDescent="0.25">
      <c r="A1464" t="s">
        <v>109</v>
      </c>
      <c r="C1464" s="41" t="s">
        <v>3530</v>
      </c>
      <c r="D1464" s="41" t="s">
        <v>439</v>
      </c>
      <c r="E1464" s="22" t="s">
        <v>3531</v>
      </c>
      <c r="F1464" s="64">
        <v>2465</v>
      </c>
      <c r="G1464" s="65" t="s">
        <v>105</v>
      </c>
    </row>
    <row r="1465" spans="1:7" outlineLevel="1" x14ac:dyDescent="0.25">
      <c r="A1465" t="s">
        <v>109</v>
      </c>
      <c r="C1465" s="41" t="s">
        <v>3532</v>
      </c>
      <c r="D1465" s="41" t="s">
        <v>439</v>
      </c>
      <c r="E1465" s="22" t="s">
        <v>3533</v>
      </c>
      <c r="F1465" s="64">
        <v>5100</v>
      </c>
      <c r="G1465" s="65" t="s">
        <v>105</v>
      </c>
    </row>
    <row r="1466" spans="1:7" outlineLevel="1" x14ac:dyDescent="0.25">
      <c r="A1466" t="s">
        <v>109</v>
      </c>
      <c r="C1466" s="41" t="s">
        <v>3534</v>
      </c>
      <c r="D1466" s="41" t="s">
        <v>439</v>
      </c>
      <c r="E1466" s="22" t="s">
        <v>3535</v>
      </c>
      <c r="F1466" s="64">
        <v>5100</v>
      </c>
      <c r="G1466" s="65" t="s">
        <v>105</v>
      </c>
    </row>
    <row r="1467" spans="1:7" outlineLevel="1" x14ac:dyDescent="0.25">
      <c r="A1467" t="s">
        <v>109</v>
      </c>
      <c r="C1467" s="41" t="s">
        <v>3536</v>
      </c>
      <c r="D1467" s="41" t="s">
        <v>439</v>
      </c>
      <c r="E1467" s="22" t="s">
        <v>3537</v>
      </c>
      <c r="F1467" s="64">
        <v>5125</v>
      </c>
      <c r="G1467" s="65" t="s">
        <v>105</v>
      </c>
    </row>
    <row r="1468" spans="1:7" outlineLevel="1" x14ac:dyDescent="0.25">
      <c r="A1468" t="s">
        <v>109</v>
      </c>
      <c r="C1468" s="41" t="s">
        <v>3538</v>
      </c>
      <c r="D1468" s="41" t="s">
        <v>439</v>
      </c>
      <c r="E1468" s="22" t="s">
        <v>3539</v>
      </c>
      <c r="F1468" s="64">
        <v>5100</v>
      </c>
      <c r="G1468" s="65" t="s">
        <v>105</v>
      </c>
    </row>
    <row r="1469" spans="1:7" outlineLevel="1" x14ac:dyDescent="0.25">
      <c r="A1469" t="s">
        <v>109</v>
      </c>
      <c r="C1469" s="41" t="s">
        <v>3540</v>
      </c>
      <c r="D1469" s="41" t="s">
        <v>439</v>
      </c>
      <c r="E1469" s="22" t="s">
        <v>3541</v>
      </c>
      <c r="F1469" s="64">
        <v>3535</v>
      </c>
      <c r="G1469" s="65" t="s">
        <v>131</v>
      </c>
    </row>
    <row r="1470" spans="1:7" outlineLevel="1" x14ac:dyDescent="0.25">
      <c r="A1470" t="s">
        <v>109</v>
      </c>
      <c r="C1470" s="41" t="s">
        <v>3542</v>
      </c>
      <c r="D1470" s="41" t="s">
        <v>439</v>
      </c>
      <c r="E1470" s="22" t="s">
        <v>3543</v>
      </c>
      <c r="F1470" s="64">
        <v>9150</v>
      </c>
      <c r="G1470" s="65" t="s">
        <v>131</v>
      </c>
    </row>
    <row r="1471" spans="1:7" outlineLevel="1" x14ac:dyDescent="0.25">
      <c r="A1471" t="s">
        <v>109</v>
      </c>
      <c r="C1471" s="41" t="s">
        <v>3544</v>
      </c>
      <c r="D1471" s="41" t="s">
        <v>439</v>
      </c>
      <c r="E1471" s="22" t="s">
        <v>3545</v>
      </c>
      <c r="F1471" s="64">
        <v>5125</v>
      </c>
      <c r="G1471" s="65" t="s">
        <v>105</v>
      </c>
    </row>
    <row r="1472" spans="1:7" outlineLevel="1" x14ac:dyDescent="0.25">
      <c r="A1472" t="s">
        <v>109</v>
      </c>
      <c r="C1472" s="41" t="s">
        <v>3546</v>
      </c>
      <c r="D1472" s="41" t="s">
        <v>439</v>
      </c>
      <c r="E1472" s="22" t="s">
        <v>3547</v>
      </c>
      <c r="F1472" s="64">
        <v>5100</v>
      </c>
      <c r="G1472" s="65" t="s">
        <v>131</v>
      </c>
    </row>
    <row r="1473" spans="1:7" outlineLevel="1" x14ac:dyDescent="0.25">
      <c r="A1473" t="s">
        <v>109</v>
      </c>
      <c r="C1473" s="41" t="s">
        <v>3548</v>
      </c>
      <c r="D1473" s="41" t="s">
        <v>439</v>
      </c>
      <c r="E1473" s="22" t="s">
        <v>3549</v>
      </c>
      <c r="F1473" s="64">
        <v>5125</v>
      </c>
      <c r="G1473" s="65" t="s">
        <v>105</v>
      </c>
    </row>
    <row r="1474" spans="1:7" outlineLevel="1" x14ac:dyDescent="0.25">
      <c r="A1474" t="s">
        <v>109</v>
      </c>
      <c r="C1474" s="41" t="s">
        <v>3550</v>
      </c>
      <c r="D1474" s="41" t="s">
        <v>439</v>
      </c>
      <c r="E1474" s="22" t="s">
        <v>3551</v>
      </c>
      <c r="F1474" s="64">
        <v>5100</v>
      </c>
      <c r="G1474" s="65" t="s">
        <v>105</v>
      </c>
    </row>
    <row r="1475" spans="1:7" outlineLevel="1" x14ac:dyDescent="0.25">
      <c r="A1475" t="s">
        <v>109</v>
      </c>
      <c r="C1475" s="41" t="s">
        <v>3552</v>
      </c>
      <c r="D1475" s="41" t="s">
        <v>439</v>
      </c>
      <c r="E1475" s="22" t="s">
        <v>3553</v>
      </c>
      <c r="F1475" s="64">
        <v>3530</v>
      </c>
      <c r="G1475" s="65" t="s">
        <v>105</v>
      </c>
    </row>
    <row r="1476" spans="1:7" outlineLevel="1" x14ac:dyDescent="0.25">
      <c r="A1476" t="s">
        <v>109</v>
      </c>
      <c r="C1476" s="41" t="s">
        <v>3554</v>
      </c>
      <c r="D1476" s="41" t="s">
        <v>370</v>
      </c>
      <c r="E1476" s="22" t="s">
        <v>3555</v>
      </c>
      <c r="F1476" s="64">
        <v>3610</v>
      </c>
      <c r="G1476" s="65" t="s">
        <v>131</v>
      </c>
    </row>
    <row r="1477" spans="1:7" outlineLevel="1" x14ac:dyDescent="0.25">
      <c r="A1477" t="s">
        <v>109</v>
      </c>
      <c r="C1477" s="41" t="s">
        <v>3556</v>
      </c>
      <c r="D1477" s="41" t="s">
        <v>439</v>
      </c>
      <c r="E1477" s="22" t="s">
        <v>3557</v>
      </c>
      <c r="F1477" s="64">
        <v>5100</v>
      </c>
      <c r="G1477" s="65" t="s">
        <v>131</v>
      </c>
    </row>
    <row r="1478" spans="1:7" outlineLevel="1" x14ac:dyDescent="0.25">
      <c r="A1478" t="s">
        <v>109</v>
      </c>
      <c r="C1478" s="41" t="s">
        <v>3558</v>
      </c>
      <c r="D1478" s="41" t="s">
        <v>439</v>
      </c>
      <c r="E1478" s="22" t="s">
        <v>3559</v>
      </c>
      <c r="F1478" s="64">
        <v>6650</v>
      </c>
      <c r="G1478" s="65" t="s">
        <v>105</v>
      </c>
    </row>
    <row r="1479" spans="1:7" outlineLevel="1" x14ac:dyDescent="0.25">
      <c r="A1479" t="s">
        <v>109</v>
      </c>
      <c r="C1479" s="41" t="s">
        <v>3560</v>
      </c>
      <c r="D1479" s="41" t="s">
        <v>439</v>
      </c>
      <c r="E1479" s="22" t="s">
        <v>3561</v>
      </c>
      <c r="F1479" s="64">
        <v>2760</v>
      </c>
      <c r="G1479" s="65" t="s">
        <v>131</v>
      </c>
    </row>
    <row r="1480" spans="1:7" outlineLevel="1" x14ac:dyDescent="0.25">
      <c r="A1480" t="s">
        <v>109</v>
      </c>
      <c r="C1480" s="41" t="s">
        <v>3562</v>
      </c>
      <c r="D1480" s="41" t="s">
        <v>439</v>
      </c>
      <c r="E1480" s="22" t="s">
        <v>3563</v>
      </c>
      <c r="F1480" s="64">
        <v>5152</v>
      </c>
      <c r="G1480" s="65" t="s">
        <v>105</v>
      </c>
    </row>
    <row r="1481" spans="1:7" outlineLevel="1" x14ac:dyDescent="0.25">
      <c r="A1481" t="s">
        <v>109</v>
      </c>
      <c r="C1481" s="41" t="s">
        <v>3564</v>
      </c>
      <c r="D1481" s="41" t="s">
        <v>439</v>
      </c>
      <c r="E1481" s="22" t="s">
        <v>3565</v>
      </c>
      <c r="F1481" s="64">
        <v>5152</v>
      </c>
      <c r="G1481" s="65" t="s">
        <v>105</v>
      </c>
    </row>
    <row r="1482" spans="1:7" outlineLevel="1" x14ac:dyDescent="0.25">
      <c r="A1482" t="s">
        <v>109</v>
      </c>
      <c r="C1482" s="41" t="s">
        <v>3566</v>
      </c>
      <c r="D1482" s="41" t="s">
        <v>439</v>
      </c>
      <c r="E1482" s="22" t="s">
        <v>3567</v>
      </c>
      <c r="F1482" s="64">
        <v>5125</v>
      </c>
      <c r="G1482" s="65" t="s">
        <v>105</v>
      </c>
    </row>
    <row r="1483" spans="1:7" outlineLevel="1" x14ac:dyDescent="0.25">
      <c r="A1483" t="s">
        <v>109</v>
      </c>
      <c r="C1483" s="41" t="s">
        <v>3568</v>
      </c>
      <c r="D1483" s="41" t="s">
        <v>439</v>
      </c>
      <c r="E1483" s="22" t="s">
        <v>3569</v>
      </c>
      <c r="F1483" s="64">
        <v>6600</v>
      </c>
      <c r="G1483" s="65" t="s">
        <v>105</v>
      </c>
    </row>
    <row r="1484" spans="1:7" outlineLevel="1" x14ac:dyDescent="0.25">
      <c r="A1484" t="s">
        <v>109</v>
      </c>
      <c r="C1484" s="41" t="s">
        <v>3570</v>
      </c>
      <c r="D1484" s="41" t="s">
        <v>439</v>
      </c>
      <c r="E1484" s="22" t="s">
        <v>3571</v>
      </c>
      <c r="F1484" s="64">
        <v>6600</v>
      </c>
      <c r="G1484" s="65" t="s">
        <v>105</v>
      </c>
    </row>
    <row r="1485" spans="1:7" outlineLevel="1" x14ac:dyDescent="0.25">
      <c r="A1485" t="s">
        <v>109</v>
      </c>
      <c r="C1485" s="41" t="s">
        <v>3572</v>
      </c>
      <c r="D1485" s="41" t="s">
        <v>439</v>
      </c>
      <c r="E1485" s="22" t="s">
        <v>3573</v>
      </c>
      <c r="F1485" s="64">
        <v>2440</v>
      </c>
      <c r="G1485" s="65" t="s">
        <v>105</v>
      </c>
    </row>
    <row r="1486" spans="1:7" outlineLevel="1" x14ac:dyDescent="0.25">
      <c r="A1486" t="s">
        <v>109</v>
      </c>
      <c r="C1486" s="41" t="s">
        <v>3574</v>
      </c>
      <c r="D1486" s="41" t="s">
        <v>439</v>
      </c>
      <c r="E1486" s="22" t="s">
        <v>3575</v>
      </c>
      <c r="F1486" s="64">
        <v>1200</v>
      </c>
      <c r="G1486" s="65" t="s">
        <v>131</v>
      </c>
    </row>
    <row r="1487" spans="1:7" outlineLevel="1" x14ac:dyDescent="0.25">
      <c r="A1487" t="s">
        <v>109</v>
      </c>
      <c r="C1487" s="41" t="s">
        <v>3576</v>
      </c>
      <c r="D1487" s="41" t="s">
        <v>439</v>
      </c>
      <c r="E1487" s="22" t="s">
        <v>3577</v>
      </c>
      <c r="F1487" s="64">
        <v>6600</v>
      </c>
      <c r="G1487" s="65" t="s">
        <v>131</v>
      </c>
    </row>
    <row r="1488" spans="1:7" outlineLevel="1" x14ac:dyDescent="0.25">
      <c r="A1488" t="s">
        <v>109</v>
      </c>
      <c r="C1488" s="41" t="s">
        <v>3578</v>
      </c>
      <c r="D1488" s="41" t="s">
        <v>439</v>
      </c>
      <c r="E1488" s="22" t="s">
        <v>3579</v>
      </c>
      <c r="F1488" s="64">
        <v>5125</v>
      </c>
      <c r="G1488" s="65" t="s">
        <v>105</v>
      </c>
    </row>
    <row r="1489" spans="1:7" outlineLevel="1" x14ac:dyDescent="0.25">
      <c r="A1489" t="s">
        <v>109</v>
      </c>
      <c r="C1489" s="41" t="s">
        <v>3580</v>
      </c>
      <c r="D1489" s="41" t="s">
        <v>439</v>
      </c>
      <c r="E1489" s="22" t="s">
        <v>3581</v>
      </c>
      <c r="F1489" s="64">
        <v>5125</v>
      </c>
      <c r="G1489" s="65" t="s">
        <v>105</v>
      </c>
    </row>
    <row r="1490" spans="1:7" outlineLevel="1" x14ac:dyDescent="0.25">
      <c r="A1490" t="s">
        <v>109</v>
      </c>
      <c r="C1490" s="41" t="s">
        <v>3582</v>
      </c>
      <c r="D1490" s="41" t="s">
        <v>439</v>
      </c>
      <c r="E1490" s="22" t="s">
        <v>3583</v>
      </c>
      <c r="F1490" s="64">
        <v>2420</v>
      </c>
      <c r="G1490" s="65" t="s">
        <v>131</v>
      </c>
    </row>
    <row r="1491" spans="1:7" outlineLevel="1" x14ac:dyDescent="0.25">
      <c r="A1491" t="s">
        <v>109</v>
      </c>
      <c r="C1491" s="41" t="s">
        <v>3584</v>
      </c>
      <c r="D1491" s="41" t="s">
        <v>439</v>
      </c>
      <c r="E1491" s="22" t="s">
        <v>3585</v>
      </c>
      <c r="F1491" s="64">
        <v>2445</v>
      </c>
      <c r="G1491" s="65" t="s">
        <v>131</v>
      </c>
    </row>
    <row r="1492" spans="1:7" outlineLevel="1" x14ac:dyDescent="0.25">
      <c r="A1492" t="s">
        <v>109</v>
      </c>
      <c r="C1492" s="41" t="s">
        <v>3586</v>
      </c>
      <c r="D1492" s="41" t="s">
        <v>439</v>
      </c>
      <c r="E1492" s="22" t="s">
        <v>3587</v>
      </c>
      <c r="F1492" s="64">
        <v>4608</v>
      </c>
      <c r="G1492" s="65" t="s">
        <v>131</v>
      </c>
    </row>
    <row r="1493" spans="1:7" outlineLevel="1" x14ac:dyDescent="0.25">
      <c r="A1493" t="s">
        <v>109</v>
      </c>
      <c r="C1493" s="41" t="s">
        <v>3588</v>
      </c>
      <c r="D1493" s="41" t="s">
        <v>439</v>
      </c>
      <c r="E1493" s="22" t="s">
        <v>3589</v>
      </c>
      <c r="F1493" s="64">
        <v>3610</v>
      </c>
      <c r="G1493" s="65" t="s">
        <v>131</v>
      </c>
    </row>
    <row r="1494" spans="1:7" outlineLevel="1" x14ac:dyDescent="0.25">
      <c r="A1494" t="s">
        <v>109</v>
      </c>
      <c r="C1494" s="41" t="s">
        <v>3590</v>
      </c>
      <c r="D1494" s="41" t="s">
        <v>439</v>
      </c>
      <c r="E1494" s="22" t="s">
        <v>3591</v>
      </c>
      <c r="F1494" s="64">
        <v>6600</v>
      </c>
      <c r="G1494" s="65" t="s">
        <v>105</v>
      </c>
    </row>
    <row r="1495" spans="1:7" outlineLevel="1" x14ac:dyDescent="0.25">
      <c r="A1495" t="s">
        <v>109</v>
      </c>
      <c r="C1495" s="41" t="s">
        <v>3592</v>
      </c>
      <c r="D1495" s="41" t="s">
        <v>439</v>
      </c>
      <c r="E1495" s="22" t="s">
        <v>3593</v>
      </c>
      <c r="F1495" s="64">
        <v>6600</v>
      </c>
      <c r="G1495" s="65" t="s">
        <v>105</v>
      </c>
    </row>
    <row r="1496" spans="1:7" outlineLevel="1" x14ac:dyDescent="0.25">
      <c r="A1496" t="s">
        <v>109</v>
      </c>
      <c r="C1496" s="41" t="s">
        <v>3594</v>
      </c>
      <c r="D1496" s="41" t="s">
        <v>439</v>
      </c>
      <c r="E1496" s="22" t="s">
        <v>3595</v>
      </c>
      <c r="F1496" s="64">
        <v>6600</v>
      </c>
      <c r="G1496" s="65" t="s">
        <v>131</v>
      </c>
    </row>
    <row r="1497" spans="1:7" outlineLevel="1" x14ac:dyDescent="0.25">
      <c r="A1497" t="s">
        <v>109</v>
      </c>
      <c r="C1497" s="41" t="s">
        <v>3596</v>
      </c>
      <c r="D1497" s="41" t="s">
        <v>439</v>
      </c>
      <c r="E1497" s="22" t="s">
        <v>3597</v>
      </c>
      <c r="F1497" s="64">
        <v>6550</v>
      </c>
      <c r="G1497" s="65" t="s">
        <v>105</v>
      </c>
    </row>
    <row r="1498" spans="1:7" outlineLevel="1" x14ac:dyDescent="0.25">
      <c r="A1498" t="s">
        <v>109</v>
      </c>
      <c r="C1498" s="41" t="s">
        <v>3598</v>
      </c>
      <c r="D1498" s="41" t="s">
        <v>439</v>
      </c>
      <c r="E1498" s="22" t="s">
        <v>3599</v>
      </c>
      <c r="F1498" s="64">
        <v>6550</v>
      </c>
      <c r="G1498" s="65" t="s">
        <v>105</v>
      </c>
    </row>
    <row r="1499" spans="1:7" outlineLevel="1" x14ac:dyDescent="0.25">
      <c r="A1499" t="s">
        <v>109</v>
      </c>
      <c r="C1499" s="41" t="s">
        <v>3600</v>
      </c>
      <c r="D1499" s="41" t="s">
        <v>439</v>
      </c>
      <c r="E1499" s="22" t="s">
        <v>3601</v>
      </c>
      <c r="F1499" s="64">
        <v>6550</v>
      </c>
      <c r="G1499" s="65" t="s">
        <v>131</v>
      </c>
    </row>
    <row r="1500" spans="1:7" outlineLevel="1" x14ac:dyDescent="0.25">
      <c r="A1500" t="s">
        <v>109</v>
      </c>
      <c r="C1500" s="41" t="s">
        <v>3602</v>
      </c>
      <c r="D1500" s="41" t="s">
        <v>439</v>
      </c>
      <c r="E1500" s="22" t="s">
        <v>3603</v>
      </c>
      <c r="F1500" s="64">
        <v>6550</v>
      </c>
      <c r="G1500" s="65" t="s">
        <v>105</v>
      </c>
    </row>
    <row r="1501" spans="1:7" outlineLevel="1" x14ac:dyDescent="0.25">
      <c r="A1501" t="s">
        <v>109</v>
      </c>
      <c r="C1501" s="41" t="s">
        <v>3604</v>
      </c>
      <c r="D1501" s="41" t="s">
        <v>439</v>
      </c>
      <c r="E1501" s="22" t="s">
        <v>3605</v>
      </c>
      <c r="F1501" s="64">
        <v>6435</v>
      </c>
      <c r="G1501" s="65" t="s">
        <v>105</v>
      </c>
    </row>
    <row r="1502" spans="1:7" outlineLevel="1" x14ac:dyDescent="0.25">
      <c r="A1502" t="s">
        <v>109</v>
      </c>
      <c r="C1502" s="41" t="s">
        <v>3606</v>
      </c>
      <c r="D1502" s="41" t="s">
        <v>439</v>
      </c>
      <c r="E1502" s="22" t="s">
        <v>3607</v>
      </c>
      <c r="F1502" s="64">
        <v>6435</v>
      </c>
      <c r="G1502" s="65" t="s">
        <v>131</v>
      </c>
    </row>
    <row r="1503" spans="1:7" outlineLevel="1" x14ac:dyDescent="0.25">
      <c r="A1503" t="s">
        <v>109</v>
      </c>
      <c r="C1503" s="41" t="s">
        <v>3608</v>
      </c>
      <c r="D1503" s="41" t="s">
        <v>439</v>
      </c>
      <c r="E1503" s="22" t="s">
        <v>3609</v>
      </c>
      <c r="F1503" s="64">
        <v>6525</v>
      </c>
      <c r="G1503" s="65" t="s">
        <v>105</v>
      </c>
    </row>
    <row r="1504" spans="1:7" outlineLevel="1" x14ac:dyDescent="0.25">
      <c r="A1504" t="s">
        <v>109</v>
      </c>
      <c r="C1504" s="41" t="s">
        <v>3610</v>
      </c>
      <c r="D1504" s="41" t="s">
        <v>439</v>
      </c>
      <c r="E1504" s="22" t="s">
        <v>3611</v>
      </c>
      <c r="F1504" s="64">
        <v>2505</v>
      </c>
      <c r="G1504" s="65" t="s">
        <v>105</v>
      </c>
    </row>
    <row r="1505" spans="1:7" outlineLevel="1" x14ac:dyDescent="0.25">
      <c r="A1505" t="s">
        <v>109</v>
      </c>
      <c r="C1505" s="41" t="s">
        <v>3612</v>
      </c>
      <c r="D1505" s="41" t="s">
        <v>439</v>
      </c>
      <c r="E1505" s="22" t="s">
        <v>3613</v>
      </c>
      <c r="F1505" s="64">
        <v>4440</v>
      </c>
      <c r="G1505" s="65" t="s">
        <v>131</v>
      </c>
    </row>
    <row r="1506" spans="1:7" outlineLevel="1" x14ac:dyDescent="0.25">
      <c r="A1506" t="s">
        <v>109</v>
      </c>
      <c r="C1506" s="41" t="s">
        <v>3614</v>
      </c>
      <c r="D1506" s="41" t="s">
        <v>439</v>
      </c>
      <c r="E1506" s="22" t="s">
        <v>3615</v>
      </c>
      <c r="F1506" s="64">
        <v>5519</v>
      </c>
      <c r="G1506" s="65" t="s">
        <v>105</v>
      </c>
    </row>
    <row r="1507" spans="1:7" outlineLevel="1" x14ac:dyDescent="0.25">
      <c r="A1507" t="s">
        <v>109</v>
      </c>
      <c r="C1507" s="41" t="s">
        <v>3616</v>
      </c>
      <c r="D1507" s="41" t="s">
        <v>439</v>
      </c>
      <c r="E1507" s="22" t="s">
        <v>3617</v>
      </c>
      <c r="F1507" s="64">
        <v>2310</v>
      </c>
      <c r="G1507" s="65" t="s">
        <v>105</v>
      </c>
    </row>
    <row r="1508" spans="1:7" outlineLevel="1" x14ac:dyDescent="0.25">
      <c r="A1508" t="s">
        <v>109</v>
      </c>
      <c r="C1508" s="41" t="s">
        <v>3618</v>
      </c>
      <c r="D1508" s="41" t="s">
        <v>439</v>
      </c>
      <c r="E1508" s="22" t="s">
        <v>3619</v>
      </c>
      <c r="F1508" s="64">
        <v>2360</v>
      </c>
      <c r="G1508" s="65" t="s">
        <v>131</v>
      </c>
    </row>
    <row r="1509" spans="1:7" outlineLevel="1" x14ac:dyDescent="0.25">
      <c r="A1509" t="s">
        <v>109</v>
      </c>
      <c r="C1509" s="41" t="s">
        <v>3620</v>
      </c>
      <c r="D1509" s="41" t="s">
        <v>439</v>
      </c>
      <c r="E1509" s="22" t="s">
        <v>3621</v>
      </c>
      <c r="F1509" s="64">
        <v>2701</v>
      </c>
      <c r="G1509" s="65" t="s">
        <v>131</v>
      </c>
    </row>
    <row r="1510" spans="1:7" outlineLevel="1" x14ac:dyDescent="0.25">
      <c r="A1510" t="s">
        <v>109</v>
      </c>
      <c r="C1510" s="41" t="s">
        <v>3622</v>
      </c>
      <c r="D1510" s="41" t="s">
        <v>439</v>
      </c>
      <c r="E1510" s="22" t="s">
        <v>3623</v>
      </c>
      <c r="F1510" s="64">
        <v>5140</v>
      </c>
      <c r="G1510" s="65" t="s">
        <v>131</v>
      </c>
    </row>
    <row r="1511" spans="1:7" outlineLevel="1" x14ac:dyDescent="0.25">
      <c r="A1511" t="s">
        <v>109</v>
      </c>
      <c r="C1511" s="41" t="s">
        <v>3624</v>
      </c>
      <c r="D1511" s="41" t="s">
        <v>439</v>
      </c>
      <c r="E1511" s="22" t="s">
        <v>3625</v>
      </c>
      <c r="F1511" s="64">
        <v>6600</v>
      </c>
      <c r="G1511" s="65" t="s">
        <v>105</v>
      </c>
    </row>
    <row r="1512" spans="1:7" outlineLevel="1" x14ac:dyDescent="0.25">
      <c r="A1512" t="s">
        <v>109</v>
      </c>
      <c r="C1512" s="41" t="s">
        <v>3626</v>
      </c>
      <c r="D1512" s="41" t="s">
        <v>439</v>
      </c>
      <c r="E1512" s="22" t="s">
        <v>3627</v>
      </c>
      <c r="F1512" s="64">
        <v>6600</v>
      </c>
      <c r="G1512" s="65" t="s">
        <v>105</v>
      </c>
    </row>
    <row r="1513" spans="1:7" outlineLevel="1" x14ac:dyDescent="0.25">
      <c r="A1513" t="s">
        <v>109</v>
      </c>
      <c r="C1513" s="41" t="s">
        <v>3628</v>
      </c>
      <c r="D1513" s="41" t="s">
        <v>439</v>
      </c>
      <c r="E1513" s="22" t="s">
        <v>3629</v>
      </c>
      <c r="F1513" s="64">
        <v>6600</v>
      </c>
      <c r="G1513" s="65" t="s">
        <v>105</v>
      </c>
    </row>
    <row r="1514" spans="1:7" outlineLevel="1" x14ac:dyDescent="0.25">
      <c r="A1514" t="s">
        <v>109</v>
      </c>
      <c r="C1514" s="41" t="s">
        <v>3630</v>
      </c>
      <c r="D1514" s="41" t="s">
        <v>439</v>
      </c>
      <c r="E1514" s="22" t="s">
        <v>3631</v>
      </c>
      <c r="F1514" s="64">
        <v>2460</v>
      </c>
      <c r="G1514" s="65" t="s">
        <v>131</v>
      </c>
    </row>
    <row r="1515" spans="1:7" outlineLevel="1" x14ac:dyDescent="0.25">
      <c r="A1515" t="s">
        <v>109</v>
      </c>
      <c r="C1515" s="41" t="s">
        <v>3632</v>
      </c>
      <c r="D1515" s="41" t="s">
        <v>439</v>
      </c>
      <c r="E1515" s="22" t="s">
        <v>3633</v>
      </c>
      <c r="F1515" s="64">
        <v>5125</v>
      </c>
      <c r="G1515" s="65" t="s">
        <v>105</v>
      </c>
    </row>
    <row r="1516" spans="1:7" outlineLevel="1" x14ac:dyDescent="0.25">
      <c r="A1516" t="s">
        <v>109</v>
      </c>
      <c r="C1516" s="41" t="s">
        <v>3634</v>
      </c>
      <c r="D1516" s="41" t="s">
        <v>439</v>
      </c>
      <c r="E1516" s="22" t="s">
        <v>3635</v>
      </c>
      <c r="F1516" s="64">
        <v>6101</v>
      </c>
      <c r="G1516" s="65" t="s">
        <v>131</v>
      </c>
    </row>
    <row r="1517" spans="1:7" outlineLevel="1" x14ac:dyDescent="0.25">
      <c r="A1517" t="s">
        <v>109</v>
      </c>
      <c r="C1517" s="41" t="s">
        <v>3636</v>
      </c>
      <c r="D1517" s="41" t="s">
        <v>439</v>
      </c>
      <c r="E1517" s="22" t="s">
        <v>3637</v>
      </c>
      <c r="F1517" s="64">
        <v>6101</v>
      </c>
      <c r="G1517" s="65" t="s">
        <v>131</v>
      </c>
    </row>
    <row r="1518" spans="1:7" outlineLevel="1" x14ac:dyDescent="0.25">
      <c r="A1518" t="s">
        <v>109</v>
      </c>
      <c r="C1518" s="41" t="s">
        <v>3638</v>
      </c>
      <c r="D1518" s="41" t="s">
        <v>439</v>
      </c>
      <c r="E1518" s="22" t="s">
        <v>3639</v>
      </c>
      <c r="F1518" s="64">
        <v>6101</v>
      </c>
      <c r="G1518" s="65" t="s">
        <v>131</v>
      </c>
    </row>
    <row r="1519" spans="1:7" outlineLevel="1" x14ac:dyDescent="0.25">
      <c r="A1519" t="s">
        <v>109</v>
      </c>
      <c r="C1519" s="41" t="s">
        <v>3640</v>
      </c>
      <c r="D1519" s="41" t="s">
        <v>439</v>
      </c>
      <c r="E1519" s="22" t="s">
        <v>3641</v>
      </c>
      <c r="F1519" s="64">
        <v>6101</v>
      </c>
      <c r="G1519" s="65" t="s">
        <v>131</v>
      </c>
    </row>
    <row r="1520" spans="1:7" outlineLevel="1" x14ac:dyDescent="0.25">
      <c r="A1520" t="s">
        <v>109</v>
      </c>
      <c r="C1520" s="41" t="s">
        <v>3642</v>
      </c>
      <c r="D1520" s="41" t="s">
        <v>439</v>
      </c>
      <c r="E1520" s="22" t="s">
        <v>3643</v>
      </c>
      <c r="F1520" s="64">
        <v>6101</v>
      </c>
      <c r="G1520" s="65" t="s">
        <v>131</v>
      </c>
    </row>
    <row r="1521" spans="1:7" outlineLevel="1" x14ac:dyDescent="0.25">
      <c r="A1521" t="s">
        <v>109</v>
      </c>
      <c r="C1521" s="41" t="s">
        <v>3644</v>
      </c>
      <c r="D1521" s="41" t="s">
        <v>439</v>
      </c>
      <c r="E1521" s="22" t="s">
        <v>3645</v>
      </c>
      <c r="F1521" s="64">
        <v>4440</v>
      </c>
      <c r="G1521" s="65" t="s">
        <v>105</v>
      </c>
    </row>
    <row r="1522" spans="1:7" outlineLevel="1" x14ac:dyDescent="0.25">
      <c r="A1522" t="s">
        <v>109</v>
      </c>
      <c r="C1522" s="41" t="s">
        <v>3646</v>
      </c>
      <c r="D1522" s="41" t="s">
        <v>439</v>
      </c>
      <c r="E1522" s="22" t="s">
        <v>3647</v>
      </c>
      <c r="F1522" s="64">
        <v>3600</v>
      </c>
      <c r="G1522" s="65" t="s">
        <v>131</v>
      </c>
    </row>
    <row r="1523" spans="1:7" outlineLevel="1" x14ac:dyDescent="0.25">
      <c r="A1523" t="s">
        <v>109</v>
      </c>
      <c r="C1523" s="41" t="s">
        <v>3648</v>
      </c>
      <c r="D1523" s="41" t="s">
        <v>439</v>
      </c>
      <c r="E1523" s="22" t="s">
        <v>3649</v>
      </c>
      <c r="F1523" s="64">
        <v>3600</v>
      </c>
      <c r="G1523" s="65" t="s">
        <v>131</v>
      </c>
    </row>
    <row r="1524" spans="1:7" outlineLevel="1" x14ac:dyDescent="0.25">
      <c r="A1524" t="s">
        <v>109</v>
      </c>
      <c r="C1524" s="41" t="s">
        <v>3650</v>
      </c>
      <c r="D1524" s="41" t="s">
        <v>439</v>
      </c>
      <c r="E1524" s="22" t="s">
        <v>3651</v>
      </c>
      <c r="F1524" s="64">
        <v>5025</v>
      </c>
      <c r="G1524" s="65" t="s">
        <v>105</v>
      </c>
    </row>
    <row r="1525" spans="1:7" outlineLevel="1" x14ac:dyDescent="0.25">
      <c r="A1525" t="s">
        <v>109</v>
      </c>
      <c r="C1525" s="41" t="s">
        <v>3652</v>
      </c>
      <c r="D1525" s="41" t="s">
        <v>439</v>
      </c>
      <c r="E1525" s="22" t="s">
        <v>3653</v>
      </c>
      <c r="F1525" s="64">
        <v>2465</v>
      </c>
      <c r="G1525" s="65" t="s">
        <v>131</v>
      </c>
    </row>
    <row r="1526" spans="1:7" outlineLevel="1" x14ac:dyDescent="0.25">
      <c r="A1526" t="s">
        <v>109</v>
      </c>
      <c r="C1526" s="41" t="s">
        <v>3654</v>
      </c>
      <c r="D1526" s="41" t="s">
        <v>439</v>
      </c>
      <c r="E1526" s="22" t="s">
        <v>3655</v>
      </c>
      <c r="F1526" s="64">
        <v>2440</v>
      </c>
      <c r="G1526" s="65" t="s">
        <v>105</v>
      </c>
    </row>
    <row r="1527" spans="1:7" outlineLevel="1" x14ac:dyDescent="0.25">
      <c r="A1527" t="s">
        <v>109</v>
      </c>
      <c r="C1527" s="41" t="s">
        <v>3656</v>
      </c>
      <c r="D1527" s="41" t="s">
        <v>439</v>
      </c>
      <c r="E1527" s="22" t="s">
        <v>3657</v>
      </c>
      <c r="F1527" s="64">
        <v>2440</v>
      </c>
      <c r="G1527" s="65" t="s">
        <v>105</v>
      </c>
    </row>
    <row r="1528" spans="1:7" outlineLevel="1" x14ac:dyDescent="0.25">
      <c r="A1528" t="s">
        <v>109</v>
      </c>
      <c r="C1528" s="41" t="s">
        <v>3658</v>
      </c>
      <c r="D1528" s="41" t="s">
        <v>439</v>
      </c>
      <c r="E1528" s="22" t="s">
        <v>3659</v>
      </c>
      <c r="F1528" s="64">
        <v>2445</v>
      </c>
      <c r="G1528" s="65" t="s">
        <v>105</v>
      </c>
    </row>
    <row r="1529" spans="1:7" outlineLevel="1" x14ac:dyDescent="0.25">
      <c r="A1529" t="s">
        <v>109</v>
      </c>
      <c r="C1529" s="41" t="s">
        <v>3660</v>
      </c>
      <c r="D1529" s="41" t="s">
        <v>439</v>
      </c>
      <c r="E1529" s="22" t="s">
        <v>3661</v>
      </c>
      <c r="F1529" s="64">
        <v>2601</v>
      </c>
      <c r="G1529" s="65" t="s">
        <v>131</v>
      </c>
    </row>
    <row r="1530" spans="1:7" outlineLevel="1" x14ac:dyDescent="0.25">
      <c r="A1530" t="s">
        <v>109</v>
      </c>
      <c r="C1530" s="41" t="s">
        <v>3662</v>
      </c>
      <c r="D1530" s="41" t="s">
        <v>439</v>
      </c>
      <c r="E1530" s="22" t="s">
        <v>3663</v>
      </c>
      <c r="F1530" s="64">
        <v>5100</v>
      </c>
      <c r="G1530" s="65" t="s">
        <v>105</v>
      </c>
    </row>
    <row r="1531" spans="1:7" outlineLevel="1" x14ac:dyDescent="0.25">
      <c r="A1531" t="s">
        <v>109</v>
      </c>
      <c r="C1531" s="41" t="s">
        <v>3664</v>
      </c>
      <c r="D1531" s="41" t="s">
        <v>439</v>
      </c>
      <c r="E1531" s="22" t="s">
        <v>3665</v>
      </c>
      <c r="F1531" s="64">
        <v>5155</v>
      </c>
      <c r="G1531" s="65" t="s">
        <v>105</v>
      </c>
    </row>
    <row r="1532" spans="1:7" outlineLevel="1" x14ac:dyDescent="0.25">
      <c r="A1532" t="s">
        <v>109</v>
      </c>
      <c r="C1532" s="41" t="s">
        <v>3666</v>
      </c>
      <c r="D1532" s="41" t="s">
        <v>439</v>
      </c>
      <c r="E1532" s="22" t="s">
        <v>3667</v>
      </c>
      <c r="F1532" s="64">
        <v>6550</v>
      </c>
      <c r="G1532" s="65" t="s">
        <v>105</v>
      </c>
    </row>
    <row r="1533" spans="1:7" outlineLevel="1" x14ac:dyDescent="0.25">
      <c r="A1533" t="s">
        <v>109</v>
      </c>
      <c r="C1533" s="41" t="s">
        <v>3668</v>
      </c>
      <c r="D1533" s="41" t="s">
        <v>439</v>
      </c>
      <c r="E1533" s="22" t="s">
        <v>3669</v>
      </c>
      <c r="F1533" s="64">
        <v>6550</v>
      </c>
      <c r="G1533" s="65" t="s">
        <v>105</v>
      </c>
    </row>
    <row r="1534" spans="1:7" outlineLevel="1" x14ac:dyDescent="0.25">
      <c r="A1534" t="s">
        <v>109</v>
      </c>
      <c r="C1534" s="41" t="s">
        <v>3670</v>
      </c>
      <c r="D1534" s="41" t="s">
        <v>439</v>
      </c>
      <c r="E1534" s="22" t="s">
        <v>3671</v>
      </c>
      <c r="F1534" s="64">
        <v>5025</v>
      </c>
      <c r="G1534" s="65" t="s">
        <v>105</v>
      </c>
    </row>
    <row r="1535" spans="1:7" outlineLevel="1" x14ac:dyDescent="0.25">
      <c r="A1535" t="s">
        <v>109</v>
      </c>
      <c r="C1535" s="41" t="s">
        <v>3672</v>
      </c>
      <c r="D1535" s="41" t="s">
        <v>439</v>
      </c>
      <c r="E1535" s="22" t="s">
        <v>3673</v>
      </c>
      <c r="F1535" s="64">
        <v>5025</v>
      </c>
      <c r="G1535" s="65" t="s">
        <v>105</v>
      </c>
    </row>
    <row r="1536" spans="1:7" outlineLevel="1" x14ac:dyDescent="0.25">
      <c r="A1536" t="s">
        <v>109</v>
      </c>
      <c r="C1536" s="41" t="s">
        <v>3674</v>
      </c>
      <c r="D1536" s="41" t="s">
        <v>439</v>
      </c>
      <c r="E1536" s="22" t="s">
        <v>3675</v>
      </c>
      <c r="F1536" s="64">
        <v>2701</v>
      </c>
      <c r="G1536" s="65" t="s">
        <v>131</v>
      </c>
    </row>
    <row r="1537" spans="1:7" outlineLevel="1" x14ac:dyDescent="0.25">
      <c r="A1537" t="s">
        <v>109</v>
      </c>
      <c r="C1537" s="41" t="s">
        <v>3676</v>
      </c>
      <c r="D1537" s="41" t="s">
        <v>439</v>
      </c>
      <c r="E1537" s="22" t="s">
        <v>3677</v>
      </c>
      <c r="F1537" s="64">
        <v>5125</v>
      </c>
      <c r="G1537" s="65" t="s">
        <v>105</v>
      </c>
    </row>
    <row r="1538" spans="1:7" outlineLevel="1" x14ac:dyDescent="0.25">
      <c r="A1538" t="s">
        <v>109</v>
      </c>
      <c r="C1538" s="41" t="s">
        <v>3678</v>
      </c>
      <c r="D1538" s="41" t="s">
        <v>439</v>
      </c>
      <c r="E1538" s="22" t="s">
        <v>3679</v>
      </c>
      <c r="F1538" s="64">
        <v>5155</v>
      </c>
      <c r="G1538" s="65" t="s">
        <v>105</v>
      </c>
    </row>
    <row r="1539" spans="1:7" outlineLevel="1" x14ac:dyDescent="0.25">
      <c r="A1539" t="s">
        <v>109</v>
      </c>
      <c r="C1539" s="41" t="s">
        <v>3680</v>
      </c>
      <c r="D1539" s="41" t="s">
        <v>439</v>
      </c>
      <c r="E1539" s="22" t="s">
        <v>3681</v>
      </c>
      <c r="F1539" s="64">
        <v>5125</v>
      </c>
      <c r="G1539" s="65" t="s">
        <v>105</v>
      </c>
    </row>
    <row r="1540" spans="1:7" outlineLevel="1" x14ac:dyDescent="0.25">
      <c r="A1540" t="s">
        <v>109</v>
      </c>
      <c r="C1540" s="41" t="s">
        <v>3682</v>
      </c>
      <c r="D1540" s="41" t="s">
        <v>439</v>
      </c>
      <c r="E1540" s="22" t="s">
        <v>3683</v>
      </c>
      <c r="F1540" s="64">
        <v>5025</v>
      </c>
      <c r="G1540" s="65" t="s">
        <v>105</v>
      </c>
    </row>
    <row r="1541" spans="1:7" outlineLevel="1" x14ac:dyDescent="0.25">
      <c r="A1541" t="s">
        <v>109</v>
      </c>
      <c r="C1541" s="41" t="s">
        <v>3684</v>
      </c>
      <c r="D1541" s="41" t="s">
        <v>439</v>
      </c>
      <c r="E1541" s="22" t="s">
        <v>3685</v>
      </c>
      <c r="F1541" s="64">
        <v>5025</v>
      </c>
      <c r="G1541" s="65" t="s">
        <v>105</v>
      </c>
    </row>
    <row r="1542" spans="1:7" outlineLevel="1" x14ac:dyDescent="0.25">
      <c r="A1542" t="s">
        <v>109</v>
      </c>
      <c r="C1542" s="41" t="s">
        <v>3686</v>
      </c>
      <c r="D1542" s="41" t="s">
        <v>439</v>
      </c>
      <c r="E1542" s="22" t="s">
        <v>3687</v>
      </c>
      <c r="F1542" s="64">
        <v>5100</v>
      </c>
      <c r="G1542" s="65" t="s">
        <v>105</v>
      </c>
    </row>
    <row r="1543" spans="1:7" outlineLevel="1" x14ac:dyDescent="0.25">
      <c r="A1543" t="s">
        <v>109</v>
      </c>
      <c r="C1543" s="41" t="s">
        <v>3688</v>
      </c>
      <c r="D1543" s="41" t="s">
        <v>439</v>
      </c>
      <c r="E1543" s="22" t="s">
        <v>3689</v>
      </c>
      <c r="F1543" s="64">
        <v>5025</v>
      </c>
      <c r="G1543" s="65" t="s">
        <v>105</v>
      </c>
    </row>
    <row r="1544" spans="1:7" outlineLevel="1" x14ac:dyDescent="0.25">
      <c r="A1544" t="s">
        <v>109</v>
      </c>
      <c r="C1544" s="41" t="s">
        <v>3690</v>
      </c>
      <c r="D1544" s="41" t="s">
        <v>439</v>
      </c>
      <c r="E1544" s="22" t="s">
        <v>3691</v>
      </c>
      <c r="F1544" s="64">
        <v>3525</v>
      </c>
      <c r="G1544" s="65" t="s">
        <v>105</v>
      </c>
    </row>
    <row r="1545" spans="1:7" outlineLevel="1" x14ac:dyDescent="0.25">
      <c r="A1545" t="s">
        <v>109</v>
      </c>
      <c r="C1545" s="41" t="s">
        <v>3692</v>
      </c>
      <c r="D1545" s="41" t="s">
        <v>439</v>
      </c>
      <c r="E1545" s="22" t="s">
        <v>3693</v>
      </c>
      <c r="F1545" s="64">
        <v>5025</v>
      </c>
      <c r="G1545" s="65" t="s">
        <v>105</v>
      </c>
    </row>
    <row r="1546" spans="1:7" outlineLevel="1" x14ac:dyDescent="0.25">
      <c r="A1546" t="s">
        <v>109</v>
      </c>
      <c r="C1546" s="41" t="s">
        <v>3694</v>
      </c>
      <c r="D1546" s="41" t="s">
        <v>439</v>
      </c>
      <c r="E1546" s="22" t="s">
        <v>3695</v>
      </c>
      <c r="F1546" s="64">
        <v>2550</v>
      </c>
      <c r="G1546" s="65" t="s">
        <v>105</v>
      </c>
    </row>
    <row r="1547" spans="1:7" outlineLevel="1" x14ac:dyDescent="0.25">
      <c r="A1547" t="s">
        <v>109</v>
      </c>
      <c r="C1547" s="41" t="s">
        <v>3696</v>
      </c>
      <c r="D1547" s="41" t="s">
        <v>439</v>
      </c>
      <c r="E1547" s="22" t="s">
        <v>3697</v>
      </c>
      <c r="F1547" s="64">
        <v>5100</v>
      </c>
      <c r="G1547" s="65" t="s">
        <v>105</v>
      </c>
    </row>
    <row r="1548" spans="1:7" outlineLevel="1" x14ac:dyDescent="0.25">
      <c r="A1548" t="s">
        <v>109</v>
      </c>
      <c r="C1548" s="41" t="s">
        <v>3698</v>
      </c>
      <c r="D1548" s="41" t="s">
        <v>439</v>
      </c>
      <c r="E1548" s="22" t="s">
        <v>3699</v>
      </c>
      <c r="F1548" s="64">
        <v>2720</v>
      </c>
      <c r="G1548" s="65" t="s">
        <v>105</v>
      </c>
    </row>
    <row r="1549" spans="1:7" outlineLevel="1" x14ac:dyDescent="0.25">
      <c r="A1549" t="s">
        <v>109</v>
      </c>
      <c r="C1549" s="41" t="s">
        <v>3700</v>
      </c>
      <c r="D1549" s="41" t="s">
        <v>439</v>
      </c>
      <c r="E1549" s="22" t="s">
        <v>3701</v>
      </c>
      <c r="F1549" s="64">
        <v>6600</v>
      </c>
      <c r="G1549" s="65" t="s">
        <v>105</v>
      </c>
    </row>
    <row r="1550" spans="1:7" outlineLevel="1" x14ac:dyDescent="0.25">
      <c r="A1550" t="s">
        <v>109</v>
      </c>
      <c r="C1550" s="41" t="s">
        <v>3702</v>
      </c>
      <c r="D1550" s="41" t="s">
        <v>439</v>
      </c>
      <c r="E1550" s="22" t="s">
        <v>3703</v>
      </c>
      <c r="F1550" s="64">
        <v>6600</v>
      </c>
      <c r="G1550" s="65" t="s">
        <v>105</v>
      </c>
    </row>
    <row r="1551" spans="1:7" outlineLevel="1" x14ac:dyDescent="0.25">
      <c r="A1551" t="s">
        <v>109</v>
      </c>
      <c r="C1551" s="41" t="s">
        <v>3704</v>
      </c>
      <c r="D1551" s="41" t="s">
        <v>439</v>
      </c>
      <c r="E1551" s="22" t="s">
        <v>3705</v>
      </c>
      <c r="F1551" s="64">
        <v>5100</v>
      </c>
      <c r="G1551" s="65" t="s">
        <v>105</v>
      </c>
    </row>
    <row r="1552" spans="1:7" outlineLevel="1" x14ac:dyDescent="0.25">
      <c r="A1552" t="s">
        <v>109</v>
      </c>
      <c r="C1552" s="41" t="s">
        <v>3706</v>
      </c>
      <c r="D1552" s="41" t="s">
        <v>439</v>
      </c>
      <c r="E1552" s="22" t="s">
        <v>3707</v>
      </c>
      <c r="F1552" s="64">
        <v>5025</v>
      </c>
      <c r="G1552" s="65" t="s">
        <v>105</v>
      </c>
    </row>
    <row r="1553" spans="1:7" outlineLevel="1" x14ac:dyDescent="0.25">
      <c r="A1553" t="s">
        <v>109</v>
      </c>
      <c r="C1553" s="41" t="s">
        <v>3708</v>
      </c>
      <c r="D1553" s="41" t="s">
        <v>439</v>
      </c>
      <c r="E1553" s="22" t="s">
        <v>3709</v>
      </c>
      <c r="F1553" s="64">
        <v>2705</v>
      </c>
      <c r="G1553" s="65" t="s">
        <v>131</v>
      </c>
    </row>
    <row r="1554" spans="1:7" outlineLevel="1" x14ac:dyDescent="0.25">
      <c r="A1554" t="s">
        <v>109</v>
      </c>
      <c r="C1554" s="41" t="s">
        <v>3710</v>
      </c>
      <c r="D1554" s="41" t="s">
        <v>439</v>
      </c>
      <c r="E1554" s="22" t="s">
        <v>3711</v>
      </c>
      <c r="F1554" s="64">
        <v>2405</v>
      </c>
      <c r="G1554" s="65" t="s">
        <v>131</v>
      </c>
    </row>
    <row r="1555" spans="1:7" outlineLevel="1" x14ac:dyDescent="0.25">
      <c r="A1555" t="s">
        <v>109</v>
      </c>
      <c r="C1555" s="41" t="s">
        <v>3712</v>
      </c>
      <c r="D1555" s="41" t="s">
        <v>439</v>
      </c>
      <c r="E1555" s="22" t="s">
        <v>3713</v>
      </c>
      <c r="F1555" s="64">
        <v>2401</v>
      </c>
      <c r="G1555" s="65" t="s">
        <v>105</v>
      </c>
    </row>
    <row r="1556" spans="1:7" outlineLevel="1" x14ac:dyDescent="0.25">
      <c r="A1556" t="s">
        <v>109</v>
      </c>
      <c r="C1556" s="41" t="s">
        <v>3714</v>
      </c>
      <c r="D1556" s="41" t="s">
        <v>439</v>
      </c>
      <c r="E1556" s="22" t="s">
        <v>3715</v>
      </c>
      <c r="F1556" s="64">
        <v>5025</v>
      </c>
      <c r="G1556" s="65" t="s">
        <v>105</v>
      </c>
    </row>
    <row r="1557" spans="1:7" outlineLevel="1" x14ac:dyDescent="0.25">
      <c r="A1557" t="s">
        <v>109</v>
      </c>
      <c r="C1557" s="41" t="s">
        <v>3716</v>
      </c>
      <c r="D1557" s="41" t="s">
        <v>439</v>
      </c>
      <c r="E1557" s="22" t="s">
        <v>3717</v>
      </c>
      <c r="F1557" s="64">
        <v>5025</v>
      </c>
      <c r="G1557" s="65" t="s">
        <v>105</v>
      </c>
    </row>
    <row r="1558" spans="1:7" outlineLevel="1" x14ac:dyDescent="0.25">
      <c r="A1558" t="s">
        <v>109</v>
      </c>
      <c r="C1558" s="41" t="s">
        <v>3718</v>
      </c>
      <c r="D1558" s="41" t="s">
        <v>439</v>
      </c>
      <c r="E1558" s="22" t="s">
        <v>3719</v>
      </c>
      <c r="F1558" s="64">
        <v>5025</v>
      </c>
      <c r="G1558" s="65" t="s">
        <v>105</v>
      </c>
    </row>
    <row r="1559" spans="1:7" outlineLevel="1" x14ac:dyDescent="0.25">
      <c r="A1559" t="s">
        <v>109</v>
      </c>
      <c r="C1559" s="41" t="s">
        <v>3720</v>
      </c>
      <c r="D1559" s="41" t="s">
        <v>439</v>
      </c>
      <c r="E1559" s="22" t="s">
        <v>3721</v>
      </c>
      <c r="F1559" s="64">
        <v>5155</v>
      </c>
      <c r="G1559" s="65" t="s">
        <v>105</v>
      </c>
    </row>
    <row r="1560" spans="1:7" outlineLevel="1" x14ac:dyDescent="0.25">
      <c r="A1560" t="s">
        <v>109</v>
      </c>
      <c r="C1560" s="41" t="s">
        <v>3722</v>
      </c>
      <c r="D1560" s="41" t="s">
        <v>439</v>
      </c>
      <c r="E1560" s="22" t="s">
        <v>3723</v>
      </c>
      <c r="F1560" s="64">
        <v>5125</v>
      </c>
      <c r="G1560" s="65" t="s">
        <v>105</v>
      </c>
    </row>
    <row r="1561" spans="1:7" outlineLevel="1" x14ac:dyDescent="0.25">
      <c r="A1561" t="s">
        <v>109</v>
      </c>
      <c r="C1561" s="41" t="s">
        <v>3724</v>
      </c>
      <c r="D1561" s="41" t="s">
        <v>439</v>
      </c>
      <c r="E1561" s="22" t="s">
        <v>3725</v>
      </c>
      <c r="F1561" s="64">
        <v>5125</v>
      </c>
      <c r="G1561" s="65" t="s">
        <v>105</v>
      </c>
    </row>
    <row r="1562" spans="1:7" outlineLevel="1" x14ac:dyDescent="0.25">
      <c r="A1562" t="s">
        <v>109</v>
      </c>
      <c r="C1562" s="41" t="s">
        <v>3726</v>
      </c>
      <c r="D1562" s="41" t="s">
        <v>439</v>
      </c>
      <c r="E1562" s="22" t="s">
        <v>3727</v>
      </c>
      <c r="F1562" s="64">
        <v>5125</v>
      </c>
      <c r="G1562" s="65" t="s">
        <v>105</v>
      </c>
    </row>
    <row r="1563" spans="1:7" outlineLevel="1" x14ac:dyDescent="0.25">
      <c r="A1563" t="s">
        <v>109</v>
      </c>
      <c r="C1563" s="41" t="s">
        <v>3728</v>
      </c>
      <c r="D1563" s="41" t="s">
        <v>439</v>
      </c>
      <c r="E1563" s="22" t="s">
        <v>3729</v>
      </c>
      <c r="F1563" s="64">
        <v>6600</v>
      </c>
      <c r="G1563" s="65" t="s">
        <v>105</v>
      </c>
    </row>
    <row r="1564" spans="1:7" outlineLevel="1" x14ac:dyDescent="0.25">
      <c r="A1564" t="s">
        <v>109</v>
      </c>
      <c r="C1564" s="41" t="s">
        <v>3730</v>
      </c>
      <c r="D1564" s="41" t="s">
        <v>439</v>
      </c>
      <c r="E1564" s="22" t="s">
        <v>3731</v>
      </c>
      <c r="F1564" s="64">
        <v>6600</v>
      </c>
      <c r="G1564" s="65" t="s">
        <v>105</v>
      </c>
    </row>
    <row r="1565" spans="1:7" outlineLevel="1" x14ac:dyDescent="0.25">
      <c r="A1565" t="s">
        <v>109</v>
      </c>
      <c r="C1565" s="41" t="s">
        <v>3732</v>
      </c>
      <c r="D1565" s="41" t="s">
        <v>439</v>
      </c>
      <c r="E1565" s="22" t="s">
        <v>3733</v>
      </c>
      <c r="F1565" s="64">
        <v>6600</v>
      </c>
      <c r="G1565" s="65" t="s">
        <v>131</v>
      </c>
    </row>
    <row r="1566" spans="1:7" outlineLevel="1" x14ac:dyDescent="0.25">
      <c r="A1566" t="s">
        <v>109</v>
      </c>
      <c r="C1566" s="41" t="s">
        <v>3734</v>
      </c>
      <c r="D1566" s="41" t="s">
        <v>439</v>
      </c>
      <c r="E1566" s="22" t="s">
        <v>3735</v>
      </c>
      <c r="F1566" s="64">
        <v>6600</v>
      </c>
      <c r="G1566" s="65" t="s">
        <v>105</v>
      </c>
    </row>
    <row r="1567" spans="1:7" outlineLevel="1" x14ac:dyDescent="0.25">
      <c r="A1567" t="s">
        <v>109</v>
      </c>
      <c r="C1567" s="41" t="s">
        <v>3736</v>
      </c>
      <c r="D1567" s="41" t="s">
        <v>439</v>
      </c>
      <c r="E1567" s="22" t="s">
        <v>3737</v>
      </c>
      <c r="F1567" s="64">
        <v>5025</v>
      </c>
      <c r="G1567" s="65" t="s">
        <v>105</v>
      </c>
    </row>
    <row r="1568" spans="1:7" outlineLevel="1" x14ac:dyDescent="0.25">
      <c r="A1568" t="s">
        <v>109</v>
      </c>
      <c r="C1568" s="41" t="s">
        <v>3738</v>
      </c>
      <c r="D1568" s="41" t="s">
        <v>439</v>
      </c>
      <c r="E1568" s="22" t="s">
        <v>3739</v>
      </c>
      <c r="F1568" s="64">
        <v>5025</v>
      </c>
      <c r="G1568" s="65" t="s">
        <v>105</v>
      </c>
    </row>
    <row r="1569" spans="1:7" outlineLevel="1" x14ac:dyDescent="0.25">
      <c r="A1569" t="s">
        <v>109</v>
      </c>
      <c r="C1569" s="41" t="s">
        <v>3740</v>
      </c>
      <c r="D1569" s="41" t="s">
        <v>439</v>
      </c>
      <c r="E1569" s="22" t="s">
        <v>3741</v>
      </c>
      <c r="F1569" s="64">
        <v>4440</v>
      </c>
      <c r="G1569" s="65" t="s">
        <v>105</v>
      </c>
    </row>
    <row r="1570" spans="1:7" outlineLevel="1" x14ac:dyDescent="0.25">
      <c r="A1570" t="s">
        <v>109</v>
      </c>
      <c r="C1570" s="41" t="s">
        <v>3742</v>
      </c>
      <c r="D1570" s="41" t="s">
        <v>439</v>
      </c>
      <c r="E1570" s="22" t="s">
        <v>3743</v>
      </c>
      <c r="F1570" s="64">
        <v>5125</v>
      </c>
      <c r="G1570" s="65" t="s">
        <v>105</v>
      </c>
    </row>
    <row r="1571" spans="1:7" outlineLevel="1" x14ac:dyDescent="0.25">
      <c r="A1571" t="s">
        <v>109</v>
      </c>
      <c r="C1571" s="41" t="s">
        <v>3744</v>
      </c>
      <c r="D1571" s="41" t="s">
        <v>439</v>
      </c>
      <c r="E1571" s="22" t="s">
        <v>3745</v>
      </c>
      <c r="F1571" s="64">
        <v>5100</v>
      </c>
      <c r="G1571" s="65" t="s">
        <v>105</v>
      </c>
    </row>
    <row r="1572" spans="1:7" outlineLevel="1" x14ac:dyDescent="0.25">
      <c r="A1572" t="s">
        <v>109</v>
      </c>
      <c r="C1572" s="41" t="s">
        <v>3746</v>
      </c>
      <c r="D1572" s="41" t="s">
        <v>439</v>
      </c>
      <c r="E1572" s="22" t="s">
        <v>3747</v>
      </c>
      <c r="F1572" s="64">
        <v>2401</v>
      </c>
      <c r="G1572" s="65" t="s">
        <v>131</v>
      </c>
    </row>
    <row r="1573" spans="1:7" outlineLevel="1" x14ac:dyDescent="0.25">
      <c r="A1573" t="s">
        <v>109</v>
      </c>
      <c r="C1573" s="41" t="s">
        <v>3748</v>
      </c>
      <c r="D1573" s="41" t="s">
        <v>439</v>
      </c>
      <c r="E1573" s="22" t="s">
        <v>3749</v>
      </c>
      <c r="F1573" s="64">
        <v>2430</v>
      </c>
      <c r="G1573" s="65" t="s">
        <v>105</v>
      </c>
    </row>
    <row r="1574" spans="1:7" outlineLevel="1" x14ac:dyDescent="0.25">
      <c r="A1574" t="s">
        <v>109</v>
      </c>
      <c r="C1574" s="41" t="s">
        <v>3750</v>
      </c>
      <c r="D1574" s="41" t="s">
        <v>439</v>
      </c>
      <c r="E1574" s="22" t="s">
        <v>3751</v>
      </c>
      <c r="F1574" s="64">
        <v>1511</v>
      </c>
      <c r="G1574" s="65" t="s">
        <v>105</v>
      </c>
    </row>
    <row r="1575" spans="1:7" outlineLevel="1" x14ac:dyDescent="0.25">
      <c r="A1575" t="s">
        <v>109</v>
      </c>
      <c r="C1575" s="41" t="s">
        <v>3752</v>
      </c>
      <c r="D1575" s="41" t="s">
        <v>439</v>
      </c>
      <c r="E1575" s="22" t="s">
        <v>3753</v>
      </c>
      <c r="F1575" s="64">
        <v>1512</v>
      </c>
      <c r="G1575" s="65" t="s">
        <v>131</v>
      </c>
    </row>
    <row r="1576" spans="1:7" outlineLevel="1" x14ac:dyDescent="0.25">
      <c r="A1576" t="s">
        <v>109</v>
      </c>
      <c r="C1576" s="41" t="s">
        <v>3754</v>
      </c>
      <c r="D1576" s="41" t="s">
        <v>439</v>
      </c>
      <c r="E1576" s="22" t="s">
        <v>3755</v>
      </c>
      <c r="F1576" s="64">
        <v>1530</v>
      </c>
      <c r="G1576" s="65" t="s">
        <v>131</v>
      </c>
    </row>
    <row r="1577" spans="1:7" outlineLevel="1" x14ac:dyDescent="0.25">
      <c r="A1577" t="s">
        <v>109</v>
      </c>
      <c r="C1577" s="41" t="s">
        <v>3756</v>
      </c>
      <c r="D1577" s="41" t="s">
        <v>439</v>
      </c>
      <c r="E1577" s="22" t="s">
        <v>3757</v>
      </c>
      <c r="F1577" s="64">
        <v>5100</v>
      </c>
      <c r="G1577" s="65" t="s">
        <v>105</v>
      </c>
    </row>
    <row r="1578" spans="1:7" outlineLevel="1" x14ac:dyDescent="0.25">
      <c r="A1578" t="s">
        <v>109</v>
      </c>
      <c r="C1578" s="41" t="s">
        <v>3758</v>
      </c>
      <c r="D1578" s="41" t="s">
        <v>439</v>
      </c>
      <c r="E1578" s="22" t="s">
        <v>3759</v>
      </c>
      <c r="F1578" s="64">
        <v>5100</v>
      </c>
      <c r="G1578" s="65" t="s">
        <v>105</v>
      </c>
    </row>
    <row r="1579" spans="1:7" outlineLevel="1" x14ac:dyDescent="0.25">
      <c r="A1579" t="s">
        <v>109</v>
      </c>
      <c r="C1579" s="41" t="s">
        <v>3760</v>
      </c>
      <c r="D1579" s="41" t="s">
        <v>439</v>
      </c>
      <c r="E1579" s="22" t="s">
        <v>3761</v>
      </c>
      <c r="F1579" s="64">
        <v>5155</v>
      </c>
      <c r="G1579" s="65" t="s">
        <v>131</v>
      </c>
    </row>
    <row r="1580" spans="1:7" outlineLevel="1" x14ac:dyDescent="0.25">
      <c r="A1580" t="s">
        <v>109</v>
      </c>
      <c r="C1580" s="41" t="s">
        <v>3762</v>
      </c>
      <c r="D1580" s="41" t="s">
        <v>439</v>
      </c>
      <c r="E1580" s="22" t="s">
        <v>3763</v>
      </c>
      <c r="F1580" s="64">
        <v>2701</v>
      </c>
      <c r="G1580" s="65" t="s">
        <v>131</v>
      </c>
    </row>
    <row r="1581" spans="1:7" outlineLevel="1" x14ac:dyDescent="0.25">
      <c r="A1581" t="s">
        <v>109</v>
      </c>
      <c r="C1581" s="41" t="s">
        <v>3764</v>
      </c>
      <c r="D1581" s="41" t="s">
        <v>439</v>
      </c>
      <c r="E1581" s="22" t="s">
        <v>3765</v>
      </c>
      <c r="F1581" s="64">
        <v>2701</v>
      </c>
      <c r="G1581" s="65" t="s">
        <v>131</v>
      </c>
    </row>
    <row r="1582" spans="1:7" outlineLevel="1" x14ac:dyDescent="0.25">
      <c r="A1582" t="s">
        <v>109</v>
      </c>
      <c r="C1582" s="41" t="s">
        <v>3766</v>
      </c>
      <c r="D1582" s="41" t="s">
        <v>439</v>
      </c>
      <c r="E1582" s="22" t="s">
        <v>3767</v>
      </c>
      <c r="F1582" s="64">
        <v>6600</v>
      </c>
      <c r="G1582" s="65" t="s">
        <v>131</v>
      </c>
    </row>
    <row r="1583" spans="1:7" outlineLevel="1" x14ac:dyDescent="0.25">
      <c r="A1583" t="s">
        <v>109</v>
      </c>
      <c r="C1583" s="41" t="s">
        <v>3768</v>
      </c>
      <c r="D1583" s="41" t="s">
        <v>439</v>
      </c>
      <c r="E1583" s="22" t="s">
        <v>3769</v>
      </c>
      <c r="F1583" s="64">
        <v>2801</v>
      </c>
      <c r="G1583" s="65" t="s">
        <v>131</v>
      </c>
    </row>
    <row r="1584" spans="1:7" outlineLevel="1" x14ac:dyDescent="0.25">
      <c r="A1584" t="s">
        <v>109</v>
      </c>
      <c r="C1584" s="41" t="s">
        <v>3770</v>
      </c>
      <c r="D1584" s="41" t="s">
        <v>439</v>
      </c>
      <c r="E1584" s="22" t="s">
        <v>3771</v>
      </c>
      <c r="F1584" s="64">
        <v>3510</v>
      </c>
      <c r="G1584" s="65" t="s">
        <v>105</v>
      </c>
    </row>
    <row r="1585" spans="1:7" outlineLevel="1" x14ac:dyDescent="0.25">
      <c r="A1585" t="s">
        <v>109</v>
      </c>
      <c r="C1585" s="41" t="s">
        <v>3772</v>
      </c>
      <c r="D1585" s="41" t="s">
        <v>439</v>
      </c>
      <c r="E1585" s="22" t="s">
        <v>3773</v>
      </c>
      <c r="F1585" s="64">
        <v>5125</v>
      </c>
      <c r="G1585" s="65" t="s">
        <v>131</v>
      </c>
    </row>
    <row r="1586" spans="1:7" outlineLevel="1" x14ac:dyDescent="0.25">
      <c r="A1586" t="s">
        <v>109</v>
      </c>
      <c r="C1586" s="41" t="s">
        <v>3774</v>
      </c>
      <c r="D1586" s="41" t="s">
        <v>439</v>
      </c>
      <c r="E1586" s="22" t="s">
        <v>3775</v>
      </c>
      <c r="F1586" s="64">
        <v>2301</v>
      </c>
      <c r="G1586" s="65" t="s">
        <v>105</v>
      </c>
    </row>
    <row r="1587" spans="1:7" outlineLevel="1" x14ac:dyDescent="0.25">
      <c r="A1587" t="s">
        <v>109</v>
      </c>
      <c r="C1587" s="41" t="s">
        <v>3776</v>
      </c>
      <c r="D1587" s="41" t="s">
        <v>439</v>
      </c>
      <c r="E1587" s="22" t="s">
        <v>3777</v>
      </c>
      <c r="F1587" s="64">
        <v>2126</v>
      </c>
      <c r="G1587" s="65" t="s">
        <v>105</v>
      </c>
    </row>
    <row r="1588" spans="1:7" outlineLevel="1" x14ac:dyDescent="0.25">
      <c r="A1588" t="s">
        <v>109</v>
      </c>
      <c r="C1588" s="41" t="s">
        <v>3778</v>
      </c>
      <c r="D1588" s="41" t="s">
        <v>439</v>
      </c>
      <c r="E1588" s="22" t="s">
        <v>3779</v>
      </c>
      <c r="F1588" s="64">
        <v>2126</v>
      </c>
      <c r="G1588" s="65" t="s">
        <v>105</v>
      </c>
    </row>
    <row r="1589" spans="1:7" outlineLevel="1" x14ac:dyDescent="0.25">
      <c r="A1589" t="s">
        <v>109</v>
      </c>
      <c r="C1589" s="41" t="s">
        <v>3780</v>
      </c>
      <c r="D1589" s="41" t="s">
        <v>439</v>
      </c>
      <c r="E1589" s="22" t="s">
        <v>3781</v>
      </c>
      <c r="F1589" s="64">
        <v>2126</v>
      </c>
      <c r="G1589" s="65" t="s">
        <v>105</v>
      </c>
    </row>
    <row r="1590" spans="1:7" outlineLevel="1" x14ac:dyDescent="0.25">
      <c r="A1590" t="s">
        <v>109</v>
      </c>
      <c r="C1590" s="41" t="s">
        <v>3782</v>
      </c>
      <c r="D1590" s="41" t="s">
        <v>439</v>
      </c>
      <c r="E1590" s="22" t="s">
        <v>3783</v>
      </c>
      <c r="F1590" s="64">
        <v>6600</v>
      </c>
      <c r="G1590" s="65" t="s">
        <v>131</v>
      </c>
    </row>
    <row r="1591" spans="1:7" outlineLevel="1" x14ac:dyDescent="0.25">
      <c r="A1591" t="s">
        <v>109</v>
      </c>
      <c r="C1591" s="41" t="s">
        <v>3784</v>
      </c>
      <c r="D1591" s="41" t="s">
        <v>439</v>
      </c>
      <c r="E1591" s="22" t="s">
        <v>3785</v>
      </c>
      <c r="F1591" s="64">
        <v>6600</v>
      </c>
      <c r="G1591" s="65" t="s">
        <v>105</v>
      </c>
    </row>
    <row r="1592" spans="1:7" outlineLevel="1" x14ac:dyDescent="0.25">
      <c r="A1592" t="s">
        <v>109</v>
      </c>
      <c r="C1592" s="41" t="s">
        <v>3786</v>
      </c>
      <c r="D1592" s="41" t="s">
        <v>439</v>
      </c>
      <c r="E1592" s="22" t="s">
        <v>3787</v>
      </c>
      <c r="F1592" s="64">
        <v>6600</v>
      </c>
      <c r="G1592" s="65" t="s">
        <v>105</v>
      </c>
    </row>
    <row r="1593" spans="1:7" outlineLevel="1" x14ac:dyDescent="0.25">
      <c r="A1593" t="s">
        <v>109</v>
      </c>
      <c r="C1593" s="41" t="s">
        <v>3788</v>
      </c>
      <c r="D1593" s="41" t="s">
        <v>439</v>
      </c>
      <c r="E1593" s="22" t="s">
        <v>3789</v>
      </c>
      <c r="F1593" s="64">
        <v>6600</v>
      </c>
      <c r="G1593" s="65" t="s">
        <v>105</v>
      </c>
    </row>
    <row r="1594" spans="1:7" outlineLevel="1" x14ac:dyDescent="0.25">
      <c r="A1594" t="s">
        <v>109</v>
      </c>
      <c r="C1594" s="41" t="s">
        <v>3790</v>
      </c>
      <c r="D1594" s="41" t="s">
        <v>439</v>
      </c>
      <c r="E1594" s="22" t="s">
        <v>3791</v>
      </c>
      <c r="F1594" s="64">
        <v>6600</v>
      </c>
      <c r="G1594" s="65" t="s">
        <v>105</v>
      </c>
    </row>
    <row r="1595" spans="1:7" outlineLevel="1" x14ac:dyDescent="0.25">
      <c r="A1595" t="s">
        <v>109</v>
      </c>
      <c r="C1595" s="41" t="s">
        <v>3792</v>
      </c>
      <c r="D1595" s="41" t="s">
        <v>439</v>
      </c>
      <c r="E1595" s="22" t="s">
        <v>3793</v>
      </c>
      <c r="F1595" s="64">
        <v>6600</v>
      </c>
      <c r="G1595" s="65" t="s">
        <v>105</v>
      </c>
    </row>
    <row r="1596" spans="1:7" outlineLevel="1" x14ac:dyDescent="0.25">
      <c r="A1596" t="s">
        <v>109</v>
      </c>
      <c r="C1596" s="41" t="s">
        <v>3794</v>
      </c>
      <c r="D1596" s="41" t="s">
        <v>439</v>
      </c>
      <c r="E1596" s="22" t="s">
        <v>3795</v>
      </c>
      <c r="F1596" s="64">
        <v>6600</v>
      </c>
      <c r="G1596" s="65" t="s">
        <v>105</v>
      </c>
    </row>
    <row r="1597" spans="1:7" outlineLevel="1" x14ac:dyDescent="0.25">
      <c r="A1597" t="s">
        <v>109</v>
      </c>
      <c r="C1597" s="41" t="s">
        <v>3796</v>
      </c>
      <c r="D1597" s="41" t="s">
        <v>439</v>
      </c>
      <c r="E1597" s="22" t="s">
        <v>3797</v>
      </c>
      <c r="F1597" s="64">
        <v>6600</v>
      </c>
      <c r="G1597" s="65" t="s">
        <v>131</v>
      </c>
    </row>
    <row r="1598" spans="1:7" outlineLevel="1" x14ac:dyDescent="0.25">
      <c r="A1598" t="s">
        <v>109</v>
      </c>
      <c r="C1598" s="41" t="s">
        <v>3798</v>
      </c>
      <c r="D1598" s="41" t="s">
        <v>439</v>
      </c>
      <c r="E1598" s="22" t="s">
        <v>3799</v>
      </c>
      <c r="F1598" s="64">
        <v>6600</v>
      </c>
      <c r="G1598" s="65" t="s">
        <v>105</v>
      </c>
    </row>
    <row r="1599" spans="1:7" outlineLevel="1" x14ac:dyDescent="0.25">
      <c r="A1599" t="s">
        <v>109</v>
      </c>
      <c r="C1599" s="41" t="s">
        <v>3800</v>
      </c>
      <c r="D1599" s="41" t="s">
        <v>439</v>
      </c>
      <c r="E1599" s="22" t="s">
        <v>3801</v>
      </c>
      <c r="F1599" s="64">
        <v>6600</v>
      </c>
      <c r="G1599" s="65" t="s">
        <v>105</v>
      </c>
    </row>
    <row r="1600" spans="1:7" outlineLevel="1" x14ac:dyDescent="0.25">
      <c r="A1600" t="s">
        <v>109</v>
      </c>
      <c r="C1600" s="41" t="s">
        <v>3802</v>
      </c>
      <c r="D1600" s="41" t="s">
        <v>439</v>
      </c>
      <c r="E1600" s="22" t="s">
        <v>3803</v>
      </c>
      <c r="F1600" s="64">
        <v>6600</v>
      </c>
      <c r="G1600" s="65" t="s">
        <v>105</v>
      </c>
    </row>
    <row r="1601" spans="1:7" outlineLevel="1" x14ac:dyDescent="0.25">
      <c r="A1601" t="s">
        <v>109</v>
      </c>
      <c r="C1601" s="41" t="s">
        <v>3804</v>
      </c>
      <c r="D1601" s="41" t="s">
        <v>439</v>
      </c>
      <c r="E1601" s="22" t="s">
        <v>3805</v>
      </c>
      <c r="F1601" s="64">
        <v>6600</v>
      </c>
      <c r="G1601" s="65" t="s">
        <v>105</v>
      </c>
    </row>
    <row r="1602" spans="1:7" outlineLevel="1" x14ac:dyDescent="0.25">
      <c r="A1602" t="s">
        <v>109</v>
      </c>
      <c r="C1602" s="41" t="s">
        <v>3806</v>
      </c>
      <c r="D1602" s="41" t="s">
        <v>439</v>
      </c>
      <c r="E1602" s="22" t="s">
        <v>3807</v>
      </c>
      <c r="F1602" s="64">
        <v>6600</v>
      </c>
      <c r="G1602" s="65" t="s">
        <v>105</v>
      </c>
    </row>
    <row r="1603" spans="1:7" outlineLevel="1" x14ac:dyDescent="0.25">
      <c r="A1603" t="s">
        <v>109</v>
      </c>
      <c r="C1603" s="41" t="s">
        <v>3808</v>
      </c>
      <c r="D1603" s="41" t="s">
        <v>439</v>
      </c>
      <c r="E1603" s="22" t="s">
        <v>3809</v>
      </c>
      <c r="F1603" s="64">
        <v>6600</v>
      </c>
      <c r="G1603" s="65" t="s">
        <v>131</v>
      </c>
    </row>
    <row r="1604" spans="1:7" outlineLevel="1" x14ac:dyDescent="0.25">
      <c r="A1604" t="s">
        <v>109</v>
      </c>
      <c r="C1604" s="41" t="s">
        <v>3810</v>
      </c>
      <c r="D1604" s="41" t="s">
        <v>439</v>
      </c>
      <c r="E1604" s="22" t="s">
        <v>3811</v>
      </c>
      <c r="F1604" s="64">
        <v>6600</v>
      </c>
      <c r="G1604" s="65" t="s">
        <v>105</v>
      </c>
    </row>
    <row r="1605" spans="1:7" outlineLevel="1" x14ac:dyDescent="0.25">
      <c r="A1605" t="s">
        <v>109</v>
      </c>
      <c r="C1605" s="41" t="s">
        <v>3812</v>
      </c>
      <c r="D1605" s="41" t="s">
        <v>439</v>
      </c>
      <c r="E1605" s="22" t="s">
        <v>3813</v>
      </c>
      <c r="F1605" s="64">
        <v>6600</v>
      </c>
      <c r="G1605" s="65" t="s">
        <v>105</v>
      </c>
    </row>
    <row r="1606" spans="1:7" outlineLevel="1" x14ac:dyDescent="0.25">
      <c r="A1606" t="s">
        <v>109</v>
      </c>
      <c r="C1606" s="41" t="s">
        <v>3814</v>
      </c>
      <c r="D1606" s="41" t="s">
        <v>439</v>
      </c>
      <c r="E1606" s="22" t="s">
        <v>3815</v>
      </c>
      <c r="F1606" s="64">
        <v>6600</v>
      </c>
      <c r="G1606" s="65" t="s">
        <v>105</v>
      </c>
    </row>
    <row r="1607" spans="1:7" outlineLevel="1" x14ac:dyDescent="0.25">
      <c r="A1607" t="s">
        <v>109</v>
      </c>
      <c r="C1607" s="41" t="s">
        <v>3816</v>
      </c>
      <c r="D1607" s="41" t="s">
        <v>439</v>
      </c>
      <c r="E1607" s="22" t="s">
        <v>3817</v>
      </c>
      <c r="F1607" s="64">
        <v>6600</v>
      </c>
      <c r="G1607" s="65" t="s">
        <v>105</v>
      </c>
    </row>
    <row r="1608" spans="1:7" outlineLevel="1" x14ac:dyDescent="0.25">
      <c r="A1608" t="s">
        <v>109</v>
      </c>
      <c r="C1608" s="41" t="s">
        <v>3818</v>
      </c>
      <c r="D1608" s="41" t="s">
        <v>439</v>
      </c>
      <c r="E1608" s="22" t="s">
        <v>3819</v>
      </c>
      <c r="F1608" s="64">
        <v>6600</v>
      </c>
      <c r="G1608" s="65" t="s">
        <v>105</v>
      </c>
    </row>
    <row r="1609" spans="1:7" outlineLevel="1" x14ac:dyDescent="0.25">
      <c r="A1609" t="s">
        <v>109</v>
      </c>
      <c r="C1609" s="41" t="s">
        <v>3820</v>
      </c>
      <c r="D1609" s="41" t="s">
        <v>439</v>
      </c>
      <c r="E1609" s="22" t="s">
        <v>3821</v>
      </c>
      <c r="F1609" s="64">
        <v>6600</v>
      </c>
      <c r="G1609" s="65" t="s">
        <v>131</v>
      </c>
    </row>
    <row r="1610" spans="1:7" outlineLevel="1" x14ac:dyDescent="0.25">
      <c r="A1610" t="s">
        <v>109</v>
      </c>
      <c r="C1610" s="41" t="s">
        <v>3822</v>
      </c>
      <c r="D1610" s="41" t="s">
        <v>439</v>
      </c>
      <c r="E1610" s="22" t="s">
        <v>3823</v>
      </c>
      <c r="F1610" s="64">
        <v>6600</v>
      </c>
      <c r="G1610" s="65" t="s">
        <v>105</v>
      </c>
    </row>
    <row r="1611" spans="1:7" outlineLevel="1" x14ac:dyDescent="0.25">
      <c r="A1611" t="s">
        <v>109</v>
      </c>
      <c r="C1611" s="41" t="s">
        <v>3824</v>
      </c>
      <c r="D1611" s="41" t="s">
        <v>439</v>
      </c>
      <c r="E1611" s="22" t="s">
        <v>3825</v>
      </c>
      <c r="F1611" s="64">
        <v>6600</v>
      </c>
      <c r="G1611" s="65" t="s">
        <v>105</v>
      </c>
    </row>
    <row r="1612" spans="1:7" outlineLevel="1" x14ac:dyDescent="0.25">
      <c r="A1612" t="s">
        <v>109</v>
      </c>
      <c r="C1612" s="41" t="s">
        <v>3826</v>
      </c>
      <c r="D1612" s="41" t="s">
        <v>439</v>
      </c>
      <c r="E1612" s="22" t="s">
        <v>3827</v>
      </c>
      <c r="F1612" s="64">
        <v>6600</v>
      </c>
      <c r="G1612" s="65" t="s">
        <v>131</v>
      </c>
    </row>
    <row r="1613" spans="1:7" outlineLevel="1" x14ac:dyDescent="0.25">
      <c r="A1613" t="s">
        <v>109</v>
      </c>
      <c r="C1613" s="41" t="s">
        <v>3828</v>
      </c>
      <c r="D1613" s="41" t="s">
        <v>439</v>
      </c>
      <c r="E1613" s="22" t="s">
        <v>3829</v>
      </c>
      <c r="F1613" s="64">
        <v>6575</v>
      </c>
      <c r="G1613" s="65" t="s">
        <v>105</v>
      </c>
    </row>
    <row r="1614" spans="1:7" outlineLevel="1" x14ac:dyDescent="0.25">
      <c r="A1614" t="s">
        <v>109</v>
      </c>
      <c r="C1614" s="41" t="s">
        <v>3830</v>
      </c>
      <c r="D1614" s="41" t="s">
        <v>439</v>
      </c>
      <c r="E1614" s="22" t="s">
        <v>3831</v>
      </c>
      <c r="F1614" s="64">
        <v>2440</v>
      </c>
      <c r="G1614" s="65" t="s">
        <v>105</v>
      </c>
    </row>
    <row r="1615" spans="1:7" outlineLevel="1" x14ac:dyDescent="0.25">
      <c r="A1615" t="s">
        <v>109</v>
      </c>
      <c r="C1615" s="41" t="s">
        <v>3832</v>
      </c>
      <c r="D1615" s="41" t="s">
        <v>439</v>
      </c>
      <c r="E1615" s="22" t="s">
        <v>3833</v>
      </c>
      <c r="F1615" s="64">
        <v>5025</v>
      </c>
      <c r="G1615" s="65" t="s">
        <v>105</v>
      </c>
    </row>
    <row r="1616" spans="1:7" outlineLevel="1" x14ac:dyDescent="0.25">
      <c r="A1616" t="s">
        <v>109</v>
      </c>
      <c r="C1616" s="41" t="s">
        <v>3834</v>
      </c>
      <c r="D1616" s="41" t="s">
        <v>439</v>
      </c>
      <c r="E1616" s="22" t="s">
        <v>3835</v>
      </c>
      <c r="F1616" s="64">
        <v>5025</v>
      </c>
      <c r="G1616" s="65" t="s">
        <v>105</v>
      </c>
    </row>
    <row r="1617" spans="1:7" outlineLevel="1" x14ac:dyDescent="0.25">
      <c r="A1617" t="s">
        <v>109</v>
      </c>
      <c r="C1617" s="41" t="s">
        <v>3836</v>
      </c>
      <c r="D1617" s="41" t="s">
        <v>439</v>
      </c>
      <c r="E1617" s="22" t="s">
        <v>3837</v>
      </c>
      <c r="F1617" s="64">
        <v>2701</v>
      </c>
      <c r="G1617" s="65" t="s">
        <v>131</v>
      </c>
    </row>
    <row r="1618" spans="1:7" outlineLevel="1" x14ac:dyDescent="0.25">
      <c r="A1618" t="s">
        <v>109</v>
      </c>
      <c r="C1618" s="41" t="s">
        <v>3838</v>
      </c>
      <c r="D1618" s="41" t="s">
        <v>439</v>
      </c>
      <c r="E1618" s="22" t="s">
        <v>3839</v>
      </c>
      <c r="F1618" s="64">
        <v>5025</v>
      </c>
      <c r="G1618" s="65" t="s">
        <v>105</v>
      </c>
    </row>
    <row r="1619" spans="1:7" outlineLevel="1" x14ac:dyDescent="0.25">
      <c r="A1619" t="s">
        <v>109</v>
      </c>
      <c r="C1619" s="41" t="s">
        <v>3840</v>
      </c>
      <c r="D1619" s="41" t="s">
        <v>439</v>
      </c>
      <c r="E1619" s="22" t="s">
        <v>3841</v>
      </c>
      <c r="F1619" s="64">
        <v>5025</v>
      </c>
      <c r="G1619" s="65" t="s">
        <v>105</v>
      </c>
    </row>
    <row r="1620" spans="1:7" outlineLevel="1" x14ac:dyDescent="0.25">
      <c r="A1620" t="s">
        <v>109</v>
      </c>
      <c r="C1620" s="41" t="s">
        <v>3842</v>
      </c>
      <c r="D1620" s="41" t="s">
        <v>439</v>
      </c>
      <c r="E1620" s="22" t="s">
        <v>3843</v>
      </c>
      <c r="F1620" s="64">
        <v>5025</v>
      </c>
      <c r="G1620" s="65" t="s">
        <v>105</v>
      </c>
    </row>
    <row r="1621" spans="1:7" outlineLevel="1" x14ac:dyDescent="0.25">
      <c r="A1621" t="s">
        <v>109</v>
      </c>
      <c r="C1621" s="41" t="s">
        <v>3844</v>
      </c>
      <c r="D1621" s="41" t="s">
        <v>439</v>
      </c>
      <c r="E1621" s="22" t="s">
        <v>3845</v>
      </c>
      <c r="F1621" s="64">
        <v>5025</v>
      </c>
      <c r="G1621" s="65" t="s">
        <v>105</v>
      </c>
    </row>
    <row r="1622" spans="1:7" outlineLevel="1" x14ac:dyDescent="0.25">
      <c r="A1622" t="s">
        <v>109</v>
      </c>
      <c r="C1622" s="41" t="s">
        <v>3846</v>
      </c>
      <c r="D1622" s="41" t="s">
        <v>439</v>
      </c>
      <c r="E1622" s="22" t="s">
        <v>3847</v>
      </c>
      <c r="F1622" s="64">
        <v>5100</v>
      </c>
      <c r="G1622" s="65" t="s">
        <v>131</v>
      </c>
    </row>
    <row r="1623" spans="1:7" outlineLevel="1" x14ac:dyDescent="0.25">
      <c r="A1623" t="s">
        <v>109</v>
      </c>
      <c r="C1623" s="41" t="s">
        <v>3848</v>
      </c>
      <c r="D1623" s="41" t="s">
        <v>439</v>
      </c>
      <c r="E1623" s="22" t="s">
        <v>3849</v>
      </c>
      <c r="F1623" s="64">
        <v>5100</v>
      </c>
      <c r="G1623" s="65" t="s">
        <v>131</v>
      </c>
    </row>
    <row r="1624" spans="1:7" outlineLevel="1" x14ac:dyDescent="0.25">
      <c r="A1624" t="s">
        <v>109</v>
      </c>
      <c r="C1624" s="41" t="s">
        <v>3850</v>
      </c>
      <c r="D1624" s="41" t="s">
        <v>439</v>
      </c>
      <c r="E1624" s="22" t="s">
        <v>3851</v>
      </c>
      <c r="F1624" s="64">
        <v>1101</v>
      </c>
      <c r="G1624" s="65" t="s">
        <v>105</v>
      </c>
    </row>
    <row r="1625" spans="1:7" outlineLevel="1" x14ac:dyDescent="0.25">
      <c r="A1625" t="s">
        <v>109</v>
      </c>
      <c r="C1625" s="41" t="s">
        <v>3852</v>
      </c>
      <c r="D1625" s="41" t="s">
        <v>439</v>
      </c>
      <c r="E1625" s="22" t="s">
        <v>3853</v>
      </c>
      <c r="F1625" s="64">
        <v>2535</v>
      </c>
      <c r="G1625" s="65" t="s">
        <v>131</v>
      </c>
    </row>
    <row r="1626" spans="1:7" outlineLevel="1" x14ac:dyDescent="0.25">
      <c r="A1626" t="s">
        <v>109</v>
      </c>
      <c r="C1626" s="41" t="s">
        <v>3854</v>
      </c>
      <c r="D1626" s="41" t="s">
        <v>439</v>
      </c>
      <c r="E1626" s="22" t="s">
        <v>3855</v>
      </c>
      <c r="F1626" s="64">
        <v>2535</v>
      </c>
      <c r="G1626" s="65" t="s">
        <v>131</v>
      </c>
    </row>
    <row r="1627" spans="1:7" outlineLevel="1" x14ac:dyDescent="0.25">
      <c r="A1627" t="s">
        <v>109</v>
      </c>
      <c r="C1627" s="41" t="s">
        <v>3856</v>
      </c>
      <c r="D1627" s="41" t="s">
        <v>439</v>
      </c>
      <c r="E1627" s="22" t="s">
        <v>3857</v>
      </c>
      <c r="F1627" s="64">
        <v>2535</v>
      </c>
      <c r="G1627" s="65" t="s">
        <v>105</v>
      </c>
    </row>
    <row r="1628" spans="1:7" outlineLevel="1" x14ac:dyDescent="0.25">
      <c r="A1628" t="s">
        <v>109</v>
      </c>
      <c r="C1628" s="41" t="s">
        <v>3858</v>
      </c>
      <c r="D1628" s="41" t="s">
        <v>439</v>
      </c>
      <c r="E1628" s="22" t="s">
        <v>3859</v>
      </c>
      <c r="F1628" s="64">
        <v>2535</v>
      </c>
      <c r="G1628" s="65" t="s">
        <v>131</v>
      </c>
    </row>
    <row r="1629" spans="1:7" outlineLevel="1" x14ac:dyDescent="0.25">
      <c r="A1629" t="s">
        <v>109</v>
      </c>
      <c r="C1629" s="41" t="s">
        <v>3860</v>
      </c>
      <c r="D1629" s="41" t="s">
        <v>439</v>
      </c>
      <c r="E1629" s="22" t="s">
        <v>3861</v>
      </c>
      <c r="F1629" s="64">
        <v>2535</v>
      </c>
      <c r="G1629" s="65" t="s">
        <v>131</v>
      </c>
    </row>
    <row r="1630" spans="1:7" outlineLevel="1" x14ac:dyDescent="0.25">
      <c r="A1630" t="s">
        <v>109</v>
      </c>
      <c r="C1630" s="41" t="s">
        <v>3862</v>
      </c>
      <c r="D1630" s="41" t="s">
        <v>439</v>
      </c>
      <c r="E1630" s="22" t="s">
        <v>3863</v>
      </c>
      <c r="F1630" s="64">
        <v>5025</v>
      </c>
      <c r="G1630" s="65" t="s">
        <v>105</v>
      </c>
    </row>
    <row r="1631" spans="1:7" outlineLevel="1" x14ac:dyDescent="0.25">
      <c r="A1631" t="s">
        <v>109</v>
      </c>
      <c r="C1631" s="41" t="s">
        <v>3864</v>
      </c>
      <c r="D1631" s="41" t="s">
        <v>439</v>
      </c>
      <c r="E1631" s="22" t="s">
        <v>3865</v>
      </c>
      <c r="F1631" s="64">
        <v>5025</v>
      </c>
      <c r="G1631" s="65" t="s">
        <v>105</v>
      </c>
    </row>
    <row r="1632" spans="1:7" outlineLevel="1" x14ac:dyDescent="0.25">
      <c r="A1632" t="s">
        <v>109</v>
      </c>
      <c r="C1632" s="41" t="s">
        <v>3866</v>
      </c>
      <c r="D1632" s="41" t="s">
        <v>439</v>
      </c>
      <c r="E1632" s="22" t="s">
        <v>3867</v>
      </c>
      <c r="F1632" s="64">
        <v>2425</v>
      </c>
      <c r="G1632" s="65" t="s">
        <v>131</v>
      </c>
    </row>
    <row r="1633" spans="1:7" outlineLevel="1" x14ac:dyDescent="0.25">
      <c r="A1633" t="s">
        <v>109</v>
      </c>
      <c r="C1633" s="41" t="s">
        <v>3868</v>
      </c>
      <c r="D1633" s="41" t="s">
        <v>439</v>
      </c>
      <c r="E1633" s="22" t="s">
        <v>3869</v>
      </c>
      <c r="F1633" s="64">
        <v>2701</v>
      </c>
      <c r="G1633" s="65" t="s">
        <v>131</v>
      </c>
    </row>
    <row r="1634" spans="1:7" outlineLevel="1" x14ac:dyDescent="0.25">
      <c r="A1634" t="s">
        <v>109</v>
      </c>
      <c r="C1634" s="41" t="s">
        <v>3870</v>
      </c>
      <c r="D1634" s="41" t="s">
        <v>439</v>
      </c>
      <c r="E1634" s="22" t="s">
        <v>3871</v>
      </c>
      <c r="F1634" s="64">
        <v>5025</v>
      </c>
      <c r="G1634" s="65" t="s">
        <v>105</v>
      </c>
    </row>
    <row r="1635" spans="1:7" outlineLevel="1" x14ac:dyDescent="0.25">
      <c r="A1635" t="s">
        <v>109</v>
      </c>
      <c r="C1635" s="41" t="s">
        <v>3872</v>
      </c>
      <c r="D1635" s="41" t="s">
        <v>439</v>
      </c>
      <c r="E1635" s="22" t="s">
        <v>3873</v>
      </c>
      <c r="F1635" s="64">
        <v>5025</v>
      </c>
      <c r="G1635" s="65" t="s">
        <v>105</v>
      </c>
    </row>
    <row r="1636" spans="1:7" outlineLevel="1" x14ac:dyDescent="0.25">
      <c r="A1636" t="s">
        <v>109</v>
      </c>
      <c r="C1636" s="41" t="s">
        <v>3874</v>
      </c>
      <c r="D1636" s="41" t="s">
        <v>439</v>
      </c>
      <c r="E1636" s="22" t="s">
        <v>3875</v>
      </c>
      <c r="F1636" s="64">
        <v>5025</v>
      </c>
      <c r="G1636" s="65" t="s">
        <v>105</v>
      </c>
    </row>
    <row r="1637" spans="1:7" outlineLevel="1" x14ac:dyDescent="0.25">
      <c r="A1637" t="s">
        <v>109</v>
      </c>
      <c r="C1637" s="41" t="s">
        <v>3876</v>
      </c>
      <c r="D1637" s="41" t="s">
        <v>439</v>
      </c>
      <c r="E1637" s="22" t="s">
        <v>3877</v>
      </c>
      <c r="F1637" s="64">
        <v>5100</v>
      </c>
      <c r="G1637" s="65" t="s">
        <v>105</v>
      </c>
    </row>
    <row r="1638" spans="1:7" outlineLevel="1" x14ac:dyDescent="0.25">
      <c r="A1638" t="s">
        <v>109</v>
      </c>
      <c r="C1638" s="41" t="s">
        <v>3878</v>
      </c>
      <c r="D1638" s="41" t="s">
        <v>439</v>
      </c>
      <c r="E1638" s="22" t="s">
        <v>3879</v>
      </c>
      <c r="F1638" s="64">
        <v>6525</v>
      </c>
      <c r="G1638" s="65" t="s">
        <v>105</v>
      </c>
    </row>
    <row r="1639" spans="1:7" outlineLevel="1" x14ac:dyDescent="0.25">
      <c r="A1639" t="s">
        <v>109</v>
      </c>
      <c r="C1639" s="41" t="s">
        <v>3880</v>
      </c>
      <c r="D1639" s="41" t="s">
        <v>439</v>
      </c>
      <c r="E1639" s="22" t="s">
        <v>3881</v>
      </c>
      <c r="F1639" s="64">
        <v>6600</v>
      </c>
      <c r="G1639" s="65" t="s">
        <v>131</v>
      </c>
    </row>
    <row r="1640" spans="1:7" outlineLevel="1" x14ac:dyDescent="0.25">
      <c r="A1640" t="s">
        <v>109</v>
      </c>
      <c r="C1640" s="41" t="s">
        <v>3882</v>
      </c>
      <c r="D1640" s="41" t="s">
        <v>439</v>
      </c>
      <c r="E1640" s="22" t="s">
        <v>3883</v>
      </c>
      <c r="F1640" s="64">
        <v>5025</v>
      </c>
      <c r="G1640" s="65" t="s">
        <v>105</v>
      </c>
    </row>
    <row r="1641" spans="1:7" outlineLevel="1" x14ac:dyDescent="0.25">
      <c r="A1641" t="s">
        <v>109</v>
      </c>
      <c r="C1641" s="41" t="s">
        <v>3884</v>
      </c>
      <c r="D1641" s="41" t="s">
        <v>439</v>
      </c>
      <c r="E1641" s="22" t="s">
        <v>3885</v>
      </c>
      <c r="F1641" s="64">
        <v>5100</v>
      </c>
      <c r="G1641" s="65" t="s">
        <v>105</v>
      </c>
    </row>
    <row r="1642" spans="1:7" outlineLevel="1" x14ac:dyDescent="0.25">
      <c r="A1642" t="s">
        <v>109</v>
      </c>
      <c r="C1642" s="41" t="s">
        <v>3886</v>
      </c>
      <c r="D1642" s="41" t="s">
        <v>439</v>
      </c>
      <c r="E1642" s="22" t="s">
        <v>3887</v>
      </c>
      <c r="F1642" s="64">
        <v>5025</v>
      </c>
      <c r="G1642" s="65" t="s">
        <v>105</v>
      </c>
    </row>
    <row r="1643" spans="1:7" outlineLevel="1" x14ac:dyDescent="0.25">
      <c r="A1643" t="s">
        <v>109</v>
      </c>
      <c r="C1643" s="41" t="s">
        <v>3888</v>
      </c>
      <c r="D1643" s="41" t="s">
        <v>439</v>
      </c>
      <c r="E1643" s="22" t="s">
        <v>3889</v>
      </c>
      <c r="F1643" s="64">
        <v>5100</v>
      </c>
      <c r="G1643" s="65" t="s">
        <v>105</v>
      </c>
    </row>
    <row r="1644" spans="1:7" outlineLevel="1" x14ac:dyDescent="0.25">
      <c r="A1644" t="s">
        <v>109</v>
      </c>
      <c r="C1644" s="41" t="s">
        <v>3890</v>
      </c>
      <c r="D1644" s="41" t="s">
        <v>439</v>
      </c>
      <c r="E1644" s="22" t="s">
        <v>3891</v>
      </c>
      <c r="F1644" s="64">
        <v>5100</v>
      </c>
      <c r="G1644" s="65" t="s">
        <v>105</v>
      </c>
    </row>
    <row r="1645" spans="1:7" outlineLevel="1" x14ac:dyDescent="0.25">
      <c r="A1645" t="s">
        <v>109</v>
      </c>
      <c r="C1645" s="41" t="s">
        <v>3892</v>
      </c>
      <c r="D1645" s="41" t="s">
        <v>439</v>
      </c>
      <c r="E1645" s="22" t="s">
        <v>3893</v>
      </c>
      <c r="F1645" s="64">
        <v>5100</v>
      </c>
      <c r="G1645" s="65" t="s">
        <v>105</v>
      </c>
    </row>
    <row r="1646" spans="1:7" outlineLevel="1" x14ac:dyDescent="0.25">
      <c r="A1646" t="s">
        <v>109</v>
      </c>
      <c r="C1646" s="41" t="s">
        <v>3894</v>
      </c>
      <c r="D1646" s="41" t="s">
        <v>439</v>
      </c>
      <c r="E1646" s="22" t="s">
        <v>3895</v>
      </c>
      <c r="F1646" s="64">
        <v>5100</v>
      </c>
      <c r="G1646" s="65" t="s">
        <v>105</v>
      </c>
    </row>
    <row r="1647" spans="1:7" outlineLevel="1" x14ac:dyDescent="0.25">
      <c r="A1647" t="s">
        <v>109</v>
      </c>
      <c r="C1647" s="41" t="s">
        <v>3896</v>
      </c>
      <c r="D1647" s="41" t="s">
        <v>439</v>
      </c>
      <c r="E1647" s="22" t="s">
        <v>3897</v>
      </c>
      <c r="F1647" s="64">
        <v>6101</v>
      </c>
      <c r="G1647" s="65" t="s">
        <v>131</v>
      </c>
    </row>
    <row r="1648" spans="1:7" outlineLevel="1" x14ac:dyDescent="0.25">
      <c r="A1648" t="s">
        <v>109</v>
      </c>
      <c r="C1648" s="41" t="s">
        <v>3898</v>
      </c>
      <c r="D1648" s="41" t="s">
        <v>439</v>
      </c>
      <c r="E1648" s="22" t="s">
        <v>3899</v>
      </c>
      <c r="F1648" s="64">
        <v>6101</v>
      </c>
      <c r="G1648" s="65" t="s">
        <v>131</v>
      </c>
    </row>
    <row r="1649" spans="1:7" outlineLevel="1" x14ac:dyDescent="0.25">
      <c r="A1649" t="s">
        <v>109</v>
      </c>
      <c r="C1649" s="41" t="s">
        <v>3900</v>
      </c>
      <c r="D1649" s="41" t="s">
        <v>439</v>
      </c>
      <c r="E1649" s="22" t="s">
        <v>3901</v>
      </c>
      <c r="F1649" s="64">
        <v>6101</v>
      </c>
      <c r="G1649" s="65" t="s">
        <v>131</v>
      </c>
    </row>
    <row r="1650" spans="1:7" outlineLevel="1" x14ac:dyDescent="0.25">
      <c r="A1650" t="s">
        <v>109</v>
      </c>
      <c r="C1650" s="41" t="s">
        <v>3902</v>
      </c>
      <c r="D1650" s="41" t="s">
        <v>439</v>
      </c>
      <c r="E1650" s="22" t="s">
        <v>3903</v>
      </c>
      <c r="F1650" s="64">
        <v>6101</v>
      </c>
      <c r="G1650" s="65" t="s">
        <v>131</v>
      </c>
    </row>
    <row r="1651" spans="1:7" outlineLevel="1" x14ac:dyDescent="0.25">
      <c r="A1651" t="s">
        <v>109</v>
      </c>
      <c r="C1651" s="41" t="s">
        <v>3904</v>
      </c>
      <c r="D1651" s="41" t="s">
        <v>439</v>
      </c>
      <c r="E1651" s="22" t="s">
        <v>3905</v>
      </c>
      <c r="F1651" s="64">
        <v>5025</v>
      </c>
      <c r="G1651" s="65" t="s">
        <v>105</v>
      </c>
    </row>
    <row r="1652" spans="1:7" outlineLevel="1" x14ac:dyDescent="0.25">
      <c r="A1652" t="s">
        <v>109</v>
      </c>
      <c r="C1652" s="41" t="s">
        <v>3906</v>
      </c>
      <c r="D1652" s="41" t="s">
        <v>439</v>
      </c>
      <c r="E1652" s="22" t="s">
        <v>3907</v>
      </c>
      <c r="F1652" s="64">
        <v>5025</v>
      </c>
      <c r="G1652" s="65" t="s">
        <v>105</v>
      </c>
    </row>
    <row r="1653" spans="1:7" outlineLevel="1" x14ac:dyDescent="0.25">
      <c r="A1653" t="s">
        <v>109</v>
      </c>
      <c r="C1653" s="41" t="s">
        <v>3908</v>
      </c>
      <c r="D1653" s="41" t="s">
        <v>439</v>
      </c>
      <c r="E1653" s="22" t="s">
        <v>3909</v>
      </c>
      <c r="F1653" s="64">
        <v>5025</v>
      </c>
      <c r="G1653" s="65" t="s">
        <v>105</v>
      </c>
    </row>
    <row r="1654" spans="1:7" outlineLevel="1" x14ac:dyDescent="0.25">
      <c r="A1654" t="s">
        <v>109</v>
      </c>
      <c r="C1654" s="41" t="s">
        <v>3910</v>
      </c>
      <c r="D1654" s="41" t="s">
        <v>439</v>
      </c>
      <c r="E1654" s="22" t="s">
        <v>3911</v>
      </c>
      <c r="F1654" s="64">
        <v>5025</v>
      </c>
      <c r="G1654" s="65" t="s">
        <v>105</v>
      </c>
    </row>
    <row r="1655" spans="1:7" outlineLevel="1" x14ac:dyDescent="0.25">
      <c r="A1655" t="s">
        <v>109</v>
      </c>
      <c r="C1655" s="41" t="s">
        <v>3912</v>
      </c>
      <c r="D1655" s="41" t="s">
        <v>439</v>
      </c>
      <c r="E1655" s="22" t="s">
        <v>3913</v>
      </c>
      <c r="F1655" s="64">
        <v>2310</v>
      </c>
      <c r="G1655" s="65" t="s">
        <v>105</v>
      </c>
    </row>
    <row r="1656" spans="1:7" outlineLevel="1" x14ac:dyDescent="0.25">
      <c r="A1656" t="s">
        <v>109</v>
      </c>
      <c r="C1656" s="41" t="s">
        <v>3914</v>
      </c>
      <c r="D1656" s="41" t="s">
        <v>439</v>
      </c>
      <c r="E1656" s="22" t="s">
        <v>3915</v>
      </c>
      <c r="F1656" s="64">
        <v>2701</v>
      </c>
      <c r="G1656" s="65" t="s">
        <v>131</v>
      </c>
    </row>
    <row r="1657" spans="1:7" outlineLevel="1" x14ac:dyDescent="0.25">
      <c r="A1657" t="s">
        <v>109</v>
      </c>
      <c r="C1657" s="41" t="s">
        <v>3916</v>
      </c>
      <c r="D1657" s="41" t="s">
        <v>439</v>
      </c>
      <c r="E1657" s="22" t="s">
        <v>3917</v>
      </c>
      <c r="F1657" s="64">
        <v>5025</v>
      </c>
      <c r="G1657" s="65" t="s">
        <v>105</v>
      </c>
    </row>
    <row r="1658" spans="1:7" outlineLevel="1" x14ac:dyDescent="0.25">
      <c r="A1658" t="s">
        <v>109</v>
      </c>
      <c r="C1658" s="41" t="s">
        <v>3918</v>
      </c>
      <c r="D1658" s="41" t="s">
        <v>439</v>
      </c>
      <c r="E1658" s="22" t="s">
        <v>3919</v>
      </c>
      <c r="F1658" s="64">
        <v>5100</v>
      </c>
      <c r="G1658" s="65" t="s">
        <v>131</v>
      </c>
    </row>
    <row r="1659" spans="1:7" outlineLevel="1" x14ac:dyDescent="0.25">
      <c r="A1659" t="s">
        <v>109</v>
      </c>
      <c r="C1659" s="41" t="s">
        <v>3920</v>
      </c>
      <c r="D1659" s="41" t="s">
        <v>439</v>
      </c>
      <c r="E1659" s="22" t="s">
        <v>3921</v>
      </c>
      <c r="F1659" s="64">
        <v>5100</v>
      </c>
      <c r="G1659" s="65" t="s">
        <v>105</v>
      </c>
    </row>
    <row r="1660" spans="1:7" outlineLevel="1" x14ac:dyDescent="0.25">
      <c r="A1660" t="s">
        <v>109</v>
      </c>
      <c r="C1660" s="41" t="s">
        <v>3922</v>
      </c>
      <c r="D1660" s="41" t="s">
        <v>439</v>
      </c>
      <c r="E1660" s="22" t="s">
        <v>3923</v>
      </c>
      <c r="F1660" s="64">
        <v>6600</v>
      </c>
      <c r="G1660" s="65" t="s">
        <v>105</v>
      </c>
    </row>
    <row r="1661" spans="1:7" outlineLevel="1" x14ac:dyDescent="0.25">
      <c r="A1661" t="s">
        <v>109</v>
      </c>
      <c r="C1661" s="41" t="s">
        <v>3924</v>
      </c>
      <c r="D1661" s="41" t="s">
        <v>439</v>
      </c>
      <c r="E1661" s="22" t="s">
        <v>3925</v>
      </c>
      <c r="F1661" s="64">
        <v>5025</v>
      </c>
      <c r="G1661" s="65" t="s">
        <v>105</v>
      </c>
    </row>
    <row r="1662" spans="1:7" outlineLevel="1" x14ac:dyDescent="0.25">
      <c r="A1662" t="s">
        <v>109</v>
      </c>
      <c r="C1662" s="41" t="s">
        <v>3926</v>
      </c>
      <c r="D1662" s="41" t="s">
        <v>439</v>
      </c>
      <c r="E1662" s="22" t="s">
        <v>3927</v>
      </c>
      <c r="F1662" s="64">
        <v>5025</v>
      </c>
      <c r="G1662" s="65" t="s">
        <v>105</v>
      </c>
    </row>
    <row r="1663" spans="1:7" outlineLevel="1" x14ac:dyDescent="0.25">
      <c r="A1663" t="s">
        <v>109</v>
      </c>
      <c r="C1663" s="41" t="s">
        <v>3928</v>
      </c>
      <c r="D1663" s="41" t="s">
        <v>439</v>
      </c>
      <c r="E1663" s="22" t="s">
        <v>3929</v>
      </c>
      <c r="F1663" s="64">
        <v>5025</v>
      </c>
      <c r="G1663" s="65" t="s">
        <v>105</v>
      </c>
    </row>
    <row r="1664" spans="1:7" outlineLevel="1" x14ac:dyDescent="0.25">
      <c r="A1664" t="s">
        <v>109</v>
      </c>
      <c r="C1664" s="41" t="s">
        <v>3930</v>
      </c>
      <c r="D1664" s="41" t="s">
        <v>439</v>
      </c>
      <c r="E1664" s="22" t="s">
        <v>3931</v>
      </c>
      <c r="F1664" s="64">
        <v>5100</v>
      </c>
      <c r="G1664" s="65" t="s">
        <v>105</v>
      </c>
    </row>
    <row r="1665" spans="1:7" outlineLevel="1" x14ac:dyDescent="0.25">
      <c r="A1665" t="s">
        <v>109</v>
      </c>
      <c r="C1665" s="41" t="s">
        <v>3932</v>
      </c>
      <c r="D1665" s="41" t="s">
        <v>439</v>
      </c>
      <c r="E1665" s="22" t="s">
        <v>3933</v>
      </c>
      <c r="F1665" s="64">
        <v>4440</v>
      </c>
      <c r="G1665" s="65" t="s">
        <v>105</v>
      </c>
    </row>
    <row r="1666" spans="1:7" outlineLevel="1" x14ac:dyDescent="0.25">
      <c r="A1666" t="s">
        <v>109</v>
      </c>
      <c r="C1666" s="41" t="s">
        <v>3934</v>
      </c>
      <c r="D1666" s="41" t="s">
        <v>439</v>
      </c>
      <c r="E1666" s="22" t="s">
        <v>3935</v>
      </c>
      <c r="F1666" s="64">
        <v>6525</v>
      </c>
      <c r="G1666" s="65" t="s">
        <v>105</v>
      </c>
    </row>
    <row r="1667" spans="1:7" outlineLevel="1" x14ac:dyDescent="0.25">
      <c r="A1667" t="s">
        <v>109</v>
      </c>
      <c r="C1667" s="41" t="s">
        <v>3936</v>
      </c>
      <c r="D1667" s="41" t="s">
        <v>439</v>
      </c>
      <c r="E1667" s="22" t="s">
        <v>3937</v>
      </c>
      <c r="F1667" s="64">
        <v>6600</v>
      </c>
      <c r="G1667" s="65" t="s">
        <v>105</v>
      </c>
    </row>
    <row r="1668" spans="1:7" outlineLevel="1" x14ac:dyDescent="0.25">
      <c r="A1668" t="s">
        <v>109</v>
      </c>
      <c r="C1668" s="41" t="s">
        <v>3938</v>
      </c>
      <c r="D1668" s="41" t="s">
        <v>439</v>
      </c>
      <c r="E1668" s="22" t="s">
        <v>3939</v>
      </c>
      <c r="F1668" s="64">
        <v>6600</v>
      </c>
      <c r="G1668" s="65" t="s">
        <v>105</v>
      </c>
    </row>
    <row r="1669" spans="1:7" outlineLevel="1" x14ac:dyDescent="0.25">
      <c r="A1669" t="s">
        <v>109</v>
      </c>
      <c r="C1669" s="41" t="s">
        <v>3940</v>
      </c>
      <c r="D1669" s="41" t="s">
        <v>439</v>
      </c>
      <c r="E1669" s="22" t="s">
        <v>3941</v>
      </c>
      <c r="F1669" s="64">
        <v>5025</v>
      </c>
      <c r="G1669" s="65" t="s">
        <v>105</v>
      </c>
    </row>
    <row r="1670" spans="1:7" outlineLevel="1" x14ac:dyDescent="0.25">
      <c r="A1670" t="s">
        <v>109</v>
      </c>
      <c r="C1670" s="41" t="s">
        <v>3942</v>
      </c>
      <c r="D1670" s="41" t="s">
        <v>439</v>
      </c>
      <c r="E1670" s="22" t="s">
        <v>3943</v>
      </c>
      <c r="F1670" s="64">
        <v>6525</v>
      </c>
      <c r="G1670" s="65" t="s">
        <v>105</v>
      </c>
    </row>
    <row r="1671" spans="1:7" outlineLevel="1" x14ac:dyDescent="0.25">
      <c r="A1671" t="s">
        <v>109</v>
      </c>
      <c r="C1671" s="41" t="s">
        <v>3944</v>
      </c>
      <c r="D1671" s="41" t="s">
        <v>439</v>
      </c>
      <c r="E1671" s="22" t="s">
        <v>3945</v>
      </c>
      <c r="F1671" s="64">
        <v>6525</v>
      </c>
      <c r="G1671" s="65" t="s">
        <v>105</v>
      </c>
    </row>
    <row r="1672" spans="1:7" outlineLevel="1" x14ac:dyDescent="0.25">
      <c r="A1672" t="s">
        <v>109</v>
      </c>
      <c r="C1672" s="41" t="s">
        <v>3946</v>
      </c>
      <c r="D1672" s="41" t="s">
        <v>439</v>
      </c>
      <c r="E1672" s="22" t="s">
        <v>3947</v>
      </c>
      <c r="F1672" s="64">
        <v>5025</v>
      </c>
      <c r="G1672" s="65" t="s">
        <v>105</v>
      </c>
    </row>
    <row r="1673" spans="1:7" outlineLevel="1" x14ac:dyDescent="0.25">
      <c r="A1673" t="s">
        <v>109</v>
      </c>
      <c r="C1673" s="41" t="s">
        <v>3948</v>
      </c>
      <c r="D1673" s="41" t="s">
        <v>439</v>
      </c>
      <c r="E1673" s="22" t="s">
        <v>3949</v>
      </c>
      <c r="F1673" s="64">
        <v>6600</v>
      </c>
      <c r="G1673" s="65" t="s">
        <v>131</v>
      </c>
    </row>
    <row r="1674" spans="1:7" outlineLevel="1" x14ac:dyDescent="0.25">
      <c r="A1674" t="s">
        <v>109</v>
      </c>
      <c r="C1674" s="41" t="s">
        <v>3950</v>
      </c>
      <c r="D1674" s="41" t="s">
        <v>439</v>
      </c>
      <c r="E1674" s="22" t="s">
        <v>3951</v>
      </c>
      <c r="F1674" s="64">
        <v>6650</v>
      </c>
      <c r="G1674" s="65" t="s">
        <v>105</v>
      </c>
    </row>
    <row r="1675" spans="1:7" outlineLevel="1" x14ac:dyDescent="0.25">
      <c r="A1675" t="s">
        <v>109</v>
      </c>
      <c r="C1675" s="41" t="s">
        <v>3952</v>
      </c>
      <c r="D1675" s="41" t="s">
        <v>439</v>
      </c>
      <c r="E1675" s="22" t="s">
        <v>3953</v>
      </c>
      <c r="F1675" s="64">
        <v>5125</v>
      </c>
      <c r="G1675" s="65" t="s">
        <v>105</v>
      </c>
    </row>
    <row r="1676" spans="1:7" outlineLevel="1" x14ac:dyDescent="0.25">
      <c r="A1676" t="s">
        <v>109</v>
      </c>
      <c r="C1676" s="41" t="s">
        <v>3954</v>
      </c>
      <c r="D1676" s="41" t="s">
        <v>439</v>
      </c>
      <c r="E1676" s="22" t="s">
        <v>3955</v>
      </c>
      <c r="F1676" s="64">
        <v>5125</v>
      </c>
      <c r="G1676" s="65" t="s">
        <v>105</v>
      </c>
    </row>
    <row r="1677" spans="1:7" outlineLevel="1" x14ac:dyDescent="0.25">
      <c r="A1677" t="s">
        <v>109</v>
      </c>
      <c r="C1677" s="41" t="s">
        <v>3956</v>
      </c>
      <c r="D1677" s="41" t="s">
        <v>439</v>
      </c>
      <c r="E1677" s="22" t="s">
        <v>3957</v>
      </c>
      <c r="F1677" s="64">
        <v>5125</v>
      </c>
      <c r="G1677" s="65" t="s">
        <v>105</v>
      </c>
    </row>
    <row r="1678" spans="1:7" outlineLevel="1" x14ac:dyDescent="0.25">
      <c r="A1678" t="s">
        <v>109</v>
      </c>
      <c r="C1678" s="41" t="s">
        <v>3958</v>
      </c>
      <c r="D1678" s="41" t="s">
        <v>439</v>
      </c>
      <c r="E1678" s="22" t="s">
        <v>3959</v>
      </c>
      <c r="F1678" s="64">
        <v>5125</v>
      </c>
      <c r="G1678" s="65" t="s">
        <v>105</v>
      </c>
    </row>
    <row r="1679" spans="1:7" outlineLevel="1" x14ac:dyDescent="0.25">
      <c r="A1679" t="s">
        <v>109</v>
      </c>
      <c r="C1679" s="41" t="s">
        <v>3960</v>
      </c>
      <c r="D1679" s="41" t="s">
        <v>439</v>
      </c>
      <c r="E1679" s="22" t="s">
        <v>3961</v>
      </c>
      <c r="F1679" s="64">
        <v>5025</v>
      </c>
      <c r="G1679" s="65" t="s">
        <v>105</v>
      </c>
    </row>
    <row r="1680" spans="1:7" outlineLevel="1" x14ac:dyDescent="0.25">
      <c r="A1680" t="s">
        <v>109</v>
      </c>
      <c r="C1680" s="41" t="s">
        <v>3962</v>
      </c>
      <c r="D1680" s="41" t="s">
        <v>439</v>
      </c>
      <c r="E1680" s="22" t="s">
        <v>3963</v>
      </c>
      <c r="F1680" s="64">
        <v>5155</v>
      </c>
      <c r="G1680" s="65" t="s">
        <v>105</v>
      </c>
    </row>
    <row r="1681" spans="1:7" outlineLevel="1" x14ac:dyDescent="0.25">
      <c r="A1681" t="s">
        <v>109</v>
      </c>
      <c r="C1681" s="41" t="s">
        <v>3964</v>
      </c>
      <c r="D1681" s="41" t="s">
        <v>439</v>
      </c>
      <c r="E1681" s="22" t="s">
        <v>3965</v>
      </c>
      <c r="F1681" s="64">
        <v>5025</v>
      </c>
      <c r="G1681" s="65" t="s">
        <v>105</v>
      </c>
    </row>
    <row r="1682" spans="1:7" outlineLevel="1" x14ac:dyDescent="0.25">
      <c r="A1682" t="s">
        <v>109</v>
      </c>
      <c r="C1682" s="41" t="s">
        <v>3966</v>
      </c>
      <c r="D1682" s="41" t="s">
        <v>439</v>
      </c>
      <c r="E1682" s="22" t="s">
        <v>3967</v>
      </c>
      <c r="F1682" s="64">
        <v>6575</v>
      </c>
      <c r="G1682" s="65" t="s">
        <v>131</v>
      </c>
    </row>
    <row r="1683" spans="1:7" outlineLevel="1" x14ac:dyDescent="0.25">
      <c r="A1683" t="s">
        <v>109</v>
      </c>
      <c r="C1683" s="41" t="s">
        <v>3968</v>
      </c>
      <c r="D1683" s="41" t="s">
        <v>439</v>
      </c>
      <c r="E1683" s="22" t="s">
        <v>3969</v>
      </c>
      <c r="F1683" s="64">
        <v>2901</v>
      </c>
      <c r="G1683" s="65" t="s">
        <v>131</v>
      </c>
    </row>
    <row r="1684" spans="1:7" outlineLevel="1" x14ac:dyDescent="0.25">
      <c r="A1684" t="s">
        <v>109</v>
      </c>
      <c r="C1684" s="41" t="s">
        <v>3970</v>
      </c>
      <c r="D1684" s="41" t="s">
        <v>439</v>
      </c>
      <c r="E1684" s="22" t="s">
        <v>3971</v>
      </c>
      <c r="F1684" s="64">
        <v>2906</v>
      </c>
      <c r="G1684" s="65" t="s">
        <v>105</v>
      </c>
    </row>
    <row r="1685" spans="1:7" outlineLevel="1" x14ac:dyDescent="0.25">
      <c r="A1685" t="s">
        <v>109</v>
      </c>
      <c r="C1685" s="41" t="s">
        <v>3972</v>
      </c>
      <c r="D1685" s="41" t="s">
        <v>439</v>
      </c>
      <c r="E1685" s="22" t="s">
        <v>3973</v>
      </c>
      <c r="F1685" s="64">
        <v>2936</v>
      </c>
      <c r="G1685" s="65" t="s">
        <v>131</v>
      </c>
    </row>
    <row r="1686" spans="1:7" outlineLevel="1" x14ac:dyDescent="0.25">
      <c r="A1686" t="s">
        <v>109</v>
      </c>
      <c r="C1686" s="41" t="s">
        <v>3974</v>
      </c>
      <c r="D1686" s="41" t="s">
        <v>439</v>
      </c>
      <c r="E1686" s="22" t="s">
        <v>3975</v>
      </c>
      <c r="F1686" s="64">
        <v>2822</v>
      </c>
      <c r="G1686" s="65" t="s">
        <v>131</v>
      </c>
    </row>
    <row r="1687" spans="1:7" outlineLevel="1" x14ac:dyDescent="0.25">
      <c r="A1687" t="s">
        <v>109</v>
      </c>
      <c r="C1687" s="41" t="s">
        <v>3976</v>
      </c>
      <c r="D1687" s="41" t="s">
        <v>439</v>
      </c>
      <c r="E1687" s="22" t="s">
        <v>3977</v>
      </c>
      <c r="F1687" s="64">
        <v>5025</v>
      </c>
      <c r="G1687" s="65" t="s">
        <v>105</v>
      </c>
    </row>
    <row r="1688" spans="1:7" outlineLevel="1" x14ac:dyDescent="0.25">
      <c r="A1688" t="s">
        <v>109</v>
      </c>
      <c r="C1688" s="41" t="s">
        <v>3978</v>
      </c>
      <c r="D1688" s="41" t="s">
        <v>439</v>
      </c>
      <c r="E1688" s="22" t="s">
        <v>3979</v>
      </c>
      <c r="F1688" s="64">
        <v>5025</v>
      </c>
      <c r="G1688" s="65" t="s">
        <v>105</v>
      </c>
    </row>
    <row r="1689" spans="1:7" outlineLevel="1" x14ac:dyDescent="0.25">
      <c r="A1689" t="s">
        <v>109</v>
      </c>
      <c r="C1689" s="41" t="s">
        <v>3980</v>
      </c>
      <c r="D1689" s="41" t="s">
        <v>439</v>
      </c>
      <c r="E1689" s="22" t="s">
        <v>3981</v>
      </c>
      <c r="F1689" s="64">
        <v>5025</v>
      </c>
      <c r="G1689" s="65" t="s">
        <v>105</v>
      </c>
    </row>
    <row r="1690" spans="1:7" outlineLevel="1" x14ac:dyDescent="0.25">
      <c r="A1690" t="s">
        <v>109</v>
      </c>
      <c r="C1690" s="41" t="s">
        <v>3982</v>
      </c>
      <c r="D1690" s="41" t="s">
        <v>439</v>
      </c>
      <c r="E1690" s="22" t="s">
        <v>3983</v>
      </c>
      <c r="F1690" s="64">
        <v>5125</v>
      </c>
      <c r="G1690" s="65" t="s">
        <v>105</v>
      </c>
    </row>
    <row r="1691" spans="1:7" outlineLevel="1" x14ac:dyDescent="0.25">
      <c r="A1691" t="s">
        <v>109</v>
      </c>
      <c r="C1691" s="41" t="s">
        <v>3984</v>
      </c>
      <c r="D1691" s="41" t="s">
        <v>439</v>
      </c>
      <c r="E1691" s="22" t="s">
        <v>3985</v>
      </c>
      <c r="F1691" s="64">
        <v>2465</v>
      </c>
      <c r="G1691" s="65" t="s">
        <v>105</v>
      </c>
    </row>
    <row r="1692" spans="1:7" outlineLevel="1" x14ac:dyDescent="0.25">
      <c r="A1692" t="s">
        <v>109</v>
      </c>
      <c r="C1692" s="41" t="s">
        <v>3986</v>
      </c>
      <c r="D1692" s="41" t="s">
        <v>439</v>
      </c>
      <c r="E1692" s="22" t="s">
        <v>3987</v>
      </c>
      <c r="F1692" s="64">
        <v>5100</v>
      </c>
      <c r="G1692" s="65" t="s">
        <v>105</v>
      </c>
    </row>
    <row r="1693" spans="1:7" outlineLevel="1" x14ac:dyDescent="0.25">
      <c r="A1693" t="s">
        <v>109</v>
      </c>
      <c r="C1693" s="41" t="s">
        <v>3988</v>
      </c>
      <c r="D1693" s="41" t="s">
        <v>439</v>
      </c>
      <c r="E1693" s="22" t="s">
        <v>3989</v>
      </c>
      <c r="F1693" s="64">
        <v>5152</v>
      </c>
      <c r="G1693" s="65" t="s">
        <v>105</v>
      </c>
    </row>
    <row r="1694" spans="1:7" outlineLevel="1" x14ac:dyDescent="0.25">
      <c r="A1694" t="s">
        <v>109</v>
      </c>
      <c r="C1694" s="41" t="s">
        <v>3990</v>
      </c>
      <c r="D1694" s="41" t="s">
        <v>439</v>
      </c>
      <c r="E1694" s="22" t="s">
        <v>3991</v>
      </c>
      <c r="F1694" s="64">
        <v>5152</v>
      </c>
      <c r="G1694" s="65" t="s">
        <v>105</v>
      </c>
    </row>
    <row r="1695" spans="1:7" outlineLevel="1" x14ac:dyDescent="0.25">
      <c r="A1695" t="s">
        <v>109</v>
      </c>
      <c r="C1695" s="41" t="s">
        <v>3992</v>
      </c>
      <c r="D1695" s="41" t="s">
        <v>439</v>
      </c>
      <c r="E1695" s="22" t="s">
        <v>3993</v>
      </c>
      <c r="F1695" s="64">
        <v>2505</v>
      </c>
      <c r="G1695" s="65" t="s">
        <v>105</v>
      </c>
    </row>
    <row r="1696" spans="1:7" outlineLevel="1" x14ac:dyDescent="0.25">
      <c r="A1696" t="s">
        <v>109</v>
      </c>
      <c r="C1696" s="41" t="s">
        <v>3994</v>
      </c>
      <c r="D1696" s="41" t="s">
        <v>439</v>
      </c>
      <c r="E1696" s="22" t="s">
        <v>3995</v>
      </c>
      <c r="F1696" s="64">
        <v>5025</v>
      </c>
      <c r="G1696" s="65" t="s">
        <v>105</v>
      </c>
    </row>
    <row r="1697" spans="1:7" outlineLevel="1" x14ac:dyDescent="0.25">
      <c r="A1697" t="s">
        <v>109</v>
      </c>
      <c r="C1697" s="41" t="s">
        <v>3996</v>
      </c>
      <c r="D1697" s="41" t="s">
        <v>439</v>
      </c>
      <c r="E1697" s="22" t="s">
        <v>3997</v>
      </c>
      <c r="F1697" s="64">
        <v>5152</v>
      </c>
      <c r="G1697" s="65" t="s">
        <v>105</v>
      </c>
    </row>
    <row r="1698" spans="1:7" outlineLevel="1" x14ac:dyDescent="0.25">
      <c r="A1698" t="s">
        <v>109</v>
      </c>
      <c r="C1698" s="41" t="s">
        <v>3998</v>
      </c>
      <c r="D1698" s="41" t="s">
        <v>439</v>
      </c>
      <c r="E1698" s="22" t="s">
        <v>3999</v>
      </c>
      <c r="F1698" s="64">
        <v>5025</v>
      </c>
      <c r="G1698" s="65" t="s">
        <v>105</v>
      </c>
    </row>
    <row r="1699" spans="1:7" outlineLevel="1" x14ac:dyDescent="0.25">
      <c r="A1699" t="s">
        <v>109</v>
      </c>
      <c r="C1699" s="41" t="s">
        <v>4000</v>
      </c>
      <c r="D1699" s="41" t="s">
        <v>439</v>
      </c>
      <c r="E1699" s="22" t="s">
        <v>4001</v>
      </c>
      <c r="F1699" s="64">
        <v>5025</v>
      </c>
      <c r="G1699" s="65" t="s">
        <v>105</v>
      </c>
    </row>
    <row r="1700" spans="1:7" outlineLevel="1" x14ac:dyDescent="0.25">
      <c r="A1700" t="s">
        <v>109</v>
      </c>
      <c r="C1700" s="41" t="s">
        <v>4002</v>
      </c>
      <c r="D1700" s="41" t="s">
        <v>439</v>
      </c>
      <c r="E1700" s="22" t="s">
        <v>4003</v>
      </c>
      <c r="F1700" s="64">
        <v>2401</v>
      </c>
      <c r="G1700" s="65" t="s">
        <v>131</v>
      </c>
    </row>
    <row r="1701" spans="1:7" outlineLevel="1" x14ac:dyDescent="0.25">
      <c r="A1701" t="s">
        <v>109</v>
      </c>
      <c r="C1701" s="41" t="s">
        <v>4004</v>
      </c>
      <c r="D1701" s="41" t="s">
        <v>439</v>
      </c>
      <c r="E1701" s="22" t="s">
        <v>4005</v>
      </c>
      <c r="F1701" s="64">
        <v>3525</v>
      </c>
      <c r="G1701" s="65" t="s">
        <v>105</v>
      </c>
    </row>
    <row r="1702" spans="1:7" outlineLevel="1" x14ac:dyDescent="0.25">
      <c r="A1702" t="s">
        <v>109</v>
      </c>
      <c r="C1702" s="41" t="s">
        <v>4006</v>
      </c>
      <c r="D1702" s="41" t="s">
        <v>439</v>
      </c>
      <c r="E1702" s="22" t="s">
        <v>4007</v>
      </c>
      <c r="F1702" s="64">
        <v>2427</v>
      </c>
      <c r="G1702" s="65" t="s">
        <v>131</v>
      </c>
    </row>
    <row r="1703" spans="1:7" outlineLevel="1" x14ac:dyDescent="0.25">
      <c r="A1703" t="s">
        <v>109</v>
      </c>
      <c r="C1703" s="41" t="s">
        <v>4008</v>
      </c>
      <c r="D1703" s="41" t="s">
        <v>439</v>
      </c>
      <c r="E1703" s="22" t="s">
        <v>4009</v>
      </c>
      <c r="F1703" s="64">
        <v>5125</v>
      </c>
      <c r="G1703" s="65" t="s">
        <v>105</v>
      </c>
    </row>
    <row r="1704" spans="1:7" outlineLevel="1" x14ac:dyDescent="0.25">
      <c r="A1704" t="s">
        <v>109</v>
      </c>
      <c r="C1704" s="41" t="s">
        <v>4010</v>
      </c>
      <c r="D1704" s="41" t="s">
        <v>439</v>
      </c>
      <c r="E1704" s="22" t="s">
        <v>4011</v>
      </c>
      <c r="F1704" s="64">
        <v>6525</v>
      </c>
      <c r="G1704" s="65" t="s">
        <v>105</v>
      </c>
    </row>
    <row r="1705" spans="1:7" outlineLevel="1" x14ac:dyDescent="0.25">
      <c r="A1705" t="s">
        <v>109</v>
      </c>
      <c r="C1705" s="41" t="s">
        <v>4012</v>
      </c>
      <c r="D1705" s="41" t="s">
        <v>439</v>
      </c>
      <c r="E1705" s="22" t="s">
        <v>4013</v>
      </c>
      <c r="F1705" s="64">
        <v>9150</v>
      </c>
      <c r="G1705" s="65" t="s">
        <v>131</v>
      </c>
    </row>
    <row r="1706" spans="1:7" outlineLevel="1" x14ac:dyDescent="0.25">
      <c r="A1706" t="s">
        <v>109</v>
      </c>
      <c r="C1706" s="41" t="s">
        <v>4014</v>
      </c>
      <c r="D1706" s="41" t="s">
        <v>439</v>
      </c>
      <c r="E1706" s="22" t="s">
        <v>4015</v>
      </c>
      <c r="F1706" s="64">
        <v>9150</v>
      </c>
      <c r="G1706" s="65" t="s">
        <v>131</v>
      </c>
    </row>
    <row r="1707" spans="1:7" outlineLevel="1" x14ac:dyDescent="0.25">
      <c r="A1707" t="s">
        <v>109</v>
      </c>
      <c r="C1707" s="41" t="s">
        <v>4016</v>
      </c>
      <c r="D1707" s="41" t="s">
        <v>439</v>
      </c>
      <c r="E1707" s="22" t="s">
        <v>4017</v>
      </c>
      <c r="F1707" s="64">
        <v>9150</v>
      </c>
      <c r="G1707" s="65" t="s">
        <v>131</v>
      </c>
    </row>
    <row r="1708" spans="1:7" outlineLevel="1" x14ac:dyDescent="0.25">
      <c r="A1708" t="s">
        <v>109</v>
      </c>
      <c r="C1708" s="41" t="s">
        <v>4018</v>
      </c>
      <c r="D1708" s="41" t="s">
        <v>439</v>
      </c>
      <c r="E1708" s="22" t="s">
        <v>4019</v>
      </c>
      <c r="F1708" s="64">
        <v>9150</v>
      </c>
      <c r="G1708" s="65" t="s">
        <v>131</v>
      </c>
    </row>
    <row r="1709" spans="1:7" outlineLevel="1" x14ac:dyDescent="0.25">
      <c r="A1709" t="s">
        <v>109</v>
      </c>
      <c r="C1709" s="41" t="s">
        <v>4020</v>
      </c>
      <c r="D1709" s="41" t="s">
        <v>439</v>
      </c>
      <c r="E1709" s="22" t="s">
        <v>4021</v>
      </c>
      <c r="F1709" s="64">
        <v>2401</v>
      </c>
      <c r="G1709" s="65" t="s">
        <v>131</v>
      </c>
    </row>
    <row r="1710" spans="1:7" outlineLevel="1" x14ac:dyDescent="0.25">
      <c r="A1710" t="s">
        <v>109</v>
      </c>
      <c r="C1710" s="41" t="s">
        <v>4022</v>
      </c>
      <c r="D1710" s="41" t="s">
        <v>439</v>
      </c>
      <c r="E1710" s="22" t="s">
        <v>4023</v>
      </c>
      <c r="F1710" s="64">
        <v>2420</v>
      </c>
      <c r="G1710" s="65" t="s">
        <v>131</v>
      </c>
    </row>
    <row r="1711" spans="1:7" outlineLevel="1" x14ac:dyDescent="0.25">
      <c r="A1711" t="s">
        <v>109</v>
      </c>
      <c r="C1711" s="41" t="s">
        <v>4024</v>
      </c>
      <c r="D1711" s="41" t="s">
        <v>439</v>
      </c>
      <c r="E1711" s="22" t="s">
        <v>4025</v>
      </c>
      <c r="F1711" s="64">
        <v>5140</v>
      </c>
      <c r="G1711" s="65" t="s">
        <v>131</v>
      </c>
    </row>
    <row r="1712" spans="1:7" outlineLevel="1" x14ac:dyDescent="0.25">
      <c r="A1712" t="s">
        <v>109</v>
      </c>
      <c r="C1712" s="41" t="s">
        <v>4026</v>
      </c>
      <c r="D1712" s="41" t="s">
        <v>439</v>
      </c>
      <c r="E1712" s="22" t="s">
        <v>4027</v>
      </c>
      <c r="F1712" s="64">
        <v>5125</v>
      </c>
      <c r="G1712" s="65" t="s">
        <v>105</v>
      </c>
    </row>
    <row r="1713" spans="1:7" outlineLevel="1" x14ac:dyDescent="0.25">
      <c r="A1713" t="s">
        <v>109</v>
      </c>
      <c r="C1713" s="41" t="s">
        <v>4028</v>
      </c>
      <c r="D1713" s="41" t="s">
        <v>439</v>
      </c>
      <c r="E1713" s="22" t="s">
        <v>4029</v>
      </c>
      <c r="F1713" s="64">
        <v>5125</v>
      </c>
      <c r="G1713" s="65" t="s">
        <v>105</v>
      </c>
    </row>
    <row r="1714" spans="1:7" outlineLevel="1" x14ac:dyDescent="0.25">
      <c r="A1714" t="s">
        <v>109</v>
      </c>
      <c r="C1714" s="41" t="s">
        <v>4030</v>
      </c>
      <c r="D1714" s="41" t="s">
        <v>439</v>
      </c>
      <c r="E1714" s="22" t="s">
        <v>4031</v>
      </c>
      <c r="F1714" s="64">
        <v>5100</v>
      </c>
      <c r="G1714" s="65" t="s">
        <v>105</v>
      </c>
    </row>
    <row r="1715" spans="1:7" outlineLevel="1" x14ac:dyDescent="0.25">
      <c r="A1715" t="s">
        <v>109</v>
      </c>
      <c r="C1715" s="41" t="s">
        <v>4032</v>
      </c>
      <c r="D1715" s="41" t="s">
        <v>439</v>
      </c>
      <c r="E1715" s="22" t="s">
        <v>4033</v>
      </c>
      <c r="F1715" s="64">
        <v>6101</v>
      </c>
      <c r="G1715" s="65" t="s">
        <v>131</v>
      </c>
    </row>
    <row r="1716" spans="1:7" outlineLevel="1" x14ac:dyDescent="0.25">
      <c r="A1716" t="s">
        <v>109</v>
      </c>
      <c r="C1716" s="41" t="s">
        <v>4034</v>
      </c>
      <c r="D1716" s="41" t="s">
        <v>439</v>
      </c>
      <c r="E1716" s="22" t="s">
        <v>4035</v>
      </c>
      <c r="F1716" s="64">
        <v>5100</v>
      </c>
      <c r="G1716" s="65" t="s">
        <v>105</v>
      </c>
    </row>
    <row r="1717" spans="1:7" outlineLevel="1" x14ac:dyDescent="0.25">
      <c r="A1717" t="s">
        <v>109</v>
      </c>
      <c r="C1717" s="41" t="s">
        <v>4036</v>
      </c>
      <c r="D1717" s="41" t="s">
        <v>439</v>
      </c>
      <c r="E1717" s="22" t="s">
        <v>4037</v>
      </c>
      <c r="F1717" s="64">
        <v>5100</v>
      </c>
      <c r="G1717" s="65" t="s">
        <v>105</v>
      </c>
    </row>
    <row r="1718" spans="1:7" outlineLevel="1" x14ac:dyDescent="0.25">
      <c r="A1718" t="s">
        <v>109</v>
      </c>
      <c r="C1718" s="41" t="s">
        <v>4038</v>
      </c>
      <c r="D1718" s="41" t="s">
        <v>439</v>
      </c>
      <c r="E1718" s="22" t="s">
        <v>4039</v>
      </c>
      <c r="F1718" s="64">
        <v>2440</v>
      </c>
      <c r="G1718" s="65" t="s">
        <v>105</v>
      </c>
    </row>
    <row r="1719" spans="1:7" outlineLevel="1" x14ac:dyDescent="0.25">
      <c r="A1719" t="s">
        <v>109</v>
      </c>
      <c r="C1719" s="41" t="s">
        <v>4040</v>
      </c>
      <c r="D1719" s="41" t="s">
        <v>439</v>
      </c>
      <c r="E1719" s="22" t="s">
        <v>4041</v>
      </c>
      <c r="F1719" s="64">
        <v>5155</v>
      </c>
      <c r="G1719" s="65" t="s">
        <v>105</v>
      </c>
    </row>
    <row r="1720" spans="1:7" outlineLevel="1" x14ac:dyDescent="0.25">
      <c r="A1720" t="s">
        <v>109</v>
      </c>
      <c r="C1720" s="41" t="s">
        <v>4042</v>
      </c>
      <c r="D1720" s="41" t="s">
        <v>439</v>
      </c>
      <c r="E1720" s="22" t="s">
        <v>4043</v>
      </c>
      <c r="F1720" s="64">
        <v>5025</v>
      </c>
      <c r="G1720" s="65" t="s">
        <v>105</v>
      </c>
    </row>
    <row r="1721" spans="1:7" outlineLevel="1" x14ac:dyDescent="0.25">
      <c r="A1721" t="s">
        <v>109</v>
      </c>
      <c r="C1721" s="41" t="s">
        <v>4044</v>
      </c>
      <c r="D1721" s="41" t="s">
        <v>439</v>
      </c>
      <c r="E1721" s="22" t="s">
        <v>4045</v>
      </c>
      <c r="F1721" s="64">
        <v>5125</v>
      </c>
      <c r="G1721" s="65" t="s">
        <v>105</v>
      </c>
    </row>
    <row r="1722" spans="1:7" outlineLevel="1" x14ac:dyDescent="0.25">
      <c r="A1722" t="s">
        <v>109</v>
      </c>
      <c r="C1722" s="41" t="s">
        <v>4046</v>
      </c>
      <c r="D1722" s="41" t="s">
        <v>439</v>
      </c>
      <c r="E1722" s="22" t="s">
        <v>4047</v>
      </c>
      <c r="F1722" s="64">
        <v>9150</v>
      </c>
      <c r="G1722" s="65" t="s">
        <v>131</v>
      </c>
    </row>
    <row r="1723" spans="1:7" outlineLevel="1" x14ac:dyDescent="0.25">
      <c r="A1723" t="s">
        <v>109</v>
      </c>
      <c r="C1723" s="41" t="s">
        <v>4048</v>
      </c>
      <c r="D1723" s="41" t="s">
        <v>439</v>
      </c>
      <c r="E1723" s="22" t="s">
        <v>4049</v>
      </c>
      <c r="F1723" s="64">
        <v>6600</v>
      </c>
      <c r="G1723" s="65" t="s">
        <v>105</v>
      </c>
    </row>
    <row r="1724" spans="1:7" outlineLevel="1" x14ac:dyDescent="0.25">
      <c r="A1724" t="s">
        <v>109</v>
      </c>
      <c r="C1724" s="41" t="s">
        <v>4050</v>
      </c>
      <c r="D1724" s="41" t="s">
        <v>439</v>
      </c>
      <c r="E1724" s="22" t="s">
        <v>4051</v>
      </c>
      <c r="F1724" s="64">
        <v>5125</v>
      </c>
      <c r="G1724" s="65" t="s">
        <v>105</v>
      </c>
    </row>
    <row r="1725" spans="1:7" outlineLevel="1" x14ac:dyDescent="0.25">
      <c r="A1725" t="s">
        <v>109</v>
      </c>
      <c r="C1725" s="41" t="s">
        <v>4052</v>
      </c>
      <c r="D1725" s="41" t="s">
        <v>439</v>
      </c>
      <c r="E1725" s="22" t="s">
        <v>4053</v>
      </c>
      <c r="F1725" s="64">
        <v>5125</v>
      </c>
      <c r="G1725" s="65" t="s">
        <v>105</v>
      </c>
    </row>
    <row r="1726" spans="1:7" outlineLevel="1" x14ac:dyDescent="0.25">
      <c r="A1726" t="s">
        <v>109</v>
      </c>
      <c r="C1726" s="41" t="s">
        <v>4054</v>
      </c>
      <c r="D1726" s="41" t="s">
        <v>439</v>
      </c>
      <c r="E1726" s="22" t="s">
        <v>4055</v>
      </c>
      <c r="F1726" s="64">
        <v>5025</v>
      </c>
      <c r="G1726" s="65" t="s">
        <v>105</v>
      </c>
    </row>
    <row r="1727" spans="1:7" outlineLevel="1" x14ac:dyDescent="0.25">
      <c r="A1727" t="s">
        <v>109</v>
      </c>
      <c r="C1727" s="41" t="s">
        <v>4056</v>
      </c>
      <c r="D1727" s="41" t="s">
        <v>439</v>
      </c>
      <c r="E1727" s="22" t="s">
        <v>4057</v>
      </c>
      <c r="F1727" s="64">
        <v>5100</v>
      </c>
      <c r="G1727" s="65" t="s">
        <v>105</v>
      </c>
    </row>
    <row r="1728" spans="1:7" outlineLevel="1" x14ac:dyDescent="0.25">
      <c r="A1728" t="s">
        <v>109</v>
      </c>
      <c r="C1728" s="41" t="s">
        <v>4058</v>
      </c>
      <c r="D1728" s="41" t="s">
        <v>439</v>
      </c>
      <c r="E1728" s="22" t="s">
        <v>4059</v>
      </c>
      <c r="F1728" s="64">
        <v>4645</v>
      </c>
      <c r="G1728" s="65" t="s">
        <v>105</v>
      </c>
    </row>
    <row r="1729" spans="1:7" outlineLevel="1" x14ac:dyDescent="0.25">
      <c r="A1729" t="s">
        <v>109</v>
      </c>
      <c r="C1729" s="41" t="s">
        <v>4060</v>
      </c>
      <c r="D1729" s="41" t="s">
        <v>439</v>
      </c>
      <c r="E1729" s="22" t="s">
        <v>4061</v>
      </c>
      <c r="F1729" s="64">
        <v>2601</v>
      </c>
      <c r="G1729" s="65" t="s">
        <v>131</v>
      </c>
    </row>
    <row r="1730" spans="1:7" outlineLevel="1" x14ac:dyDescent="0.25">
      <c r="A1730" t="s">
        <v>109</v>
      </c>
      <c r="C1730" s="41" t="s">
        <v>4062</v>
      </c>
      <c r="D1730" s="41" t="s">
        <v>439</v>
      </c>
      <c r="E1730" s="22" t="s">
        <v>4063</v>
      </c>
      <c r="F1730" s="64">
        <v>5155</v>
      </c>
      <c r="G1730" s="65" t="s">
        <v>105</v>
      </c>
    </row>
    <row r="1731" spans="1:7" outlineLevel="1" x14ac:dyDescent="0.25">
      <c r="A1731" t="s">
        <v>109</v>
      </c>
      <c r="C1731" s="41" t="s">
        <v>4064</v>
      </c>
      <c r="D1731" s="41" t="s">
        <v>439</v>
      </c>
      <c r="E1731" s="22" t="s">
        <v>4065</v>
      </c>
      <c r="F1731" s="64">
        <v>5125</v>
      </c>
      <c r="G1731" s="65" t="s">
        <v>105</v>
      </c>
    </row>
    <row r="1732" spans="1:7" outlineLevel="1" x14ac:dyDescent="0.25">
      <c r="A1732" t="s">
        <v>109</v>
      </c>
      <c r="C1732" s="41" t="s">
        <v>4066</v>
      </c>
      <c r="D1732" s="41" t="s">
        <v>439</v>
      </c>
      <c r="E1732" s="22" t="s">
        <v>4067</v>
      </c>
      <c r="F1732" s="64">
        <v>5100</v>
      </c>
      <c r="G1732" s="65" t="s">
        <v>105</v>
      </c>
    </row>
    <row r="1733" spans="1:7" outlineLevel="1" x14ac:dyDescent="0.25">
      <c r="A1733" t="s">
        <v>109</v>
      </c>
      <c r="C1733" s="41" t="s">
        <v>4068</v>
      </c>
      <c r="D1733" s="41" t="s">
        <v>439</v>
      </c>
      <c r="E1733" s="22" t="s">
        <v>4069</v>
      </c>
      <c r="F1733" s="64">
        <v>2310</v>
      </c>
      <c r="G1733" s="65" t="s">
        <v>105</v>
      </c>
    </row>
    <row r="1734" spans="1:7" outlineLevel="1" x14ac:dyDescent="0.25">
      <c r="A1734" t="s">
        <v>109</v>
      </c>
      <c r="C1734" s="41" t="s">
        <v>4070</v>
      </c>
      <c r="D1734" s="41" t="s">
        <v>439</v>
      </c>
      <c r="E1734" s="22" t="s">
        <v>4071</v>
      </c>
      <c r="F1734" s="64">
        <v>2705</v>
      </c>
      <c r="G1734" s="65" t="s">
        <v>105</v>
      </c>
    </row>
    <row r="1735" spans="1:7" outlineLevel="1" x14ac:dyDescent="0.25">
      <c r="A1735" t="s">
        <v>109</v>
      </c>
      <c r="C1735" s="41" t="s">
        <v>4072</v>
      </c>
      <c r="D1735" s="41" t="s">
        <v>439</v>
      </c>
      <c r="E1735" s="22" t="s">
        <v>4073</v>
      </c>
      <c r="F1735" s="64">
        <v>5125</v>
      </c>
      <c r="G1735" s="65" t="s">
        <v>131</v>
      </c>
    </row>
    <row r="1736" spans="1:7" outlineLevel="1" x14ac:dyDescent="0.25">
      <c r="A1736" t="s">
        <v>109</v>
      </c>
      <c r="C1736" s="41" t="s">
        <v>4074</v>
      </c>
      <c r="D1736" s="41" t="s">
        <v>439</v>
      </c>
      <c r="E1736" s="22" t="s">
        <v>4075</v>
      </c>
      <c r="F1736" s="64">
        <v>5005</v>
      </c>
      <c r="G1736" s="65" t="s">
        <v>131</v>
      </c>
    </row>
    <row r="1737" spans="1:7" outlineLevel="1" x14ac:dyDescent="0.25">
      <c r="A1737" t="s">
        <v>109</v>
      </c>
      <c r="C1737" s="41" t="s">
        <v>4076</v>
      </c>
      <c r="D1737" s="41" t="s">
        <v>439</v>
      </c>
      <c r="E1737" s="22" t="s">
        <v>4077</v>
      </c>
      <c r="F1737" s="64">
        <v>2705</v>
      </c>
      <c r="G1737" s="65" t="s">
        <v>105</v>
      </c>
    </row>
    <row r="1738" spans="1:7" outlineLevel="1" x14ac:dyDescent="0.25">
      <c r="A1738" t="s">
        <v>109</v>
      </c>
      <c r="C1738" s="41" t="s">
        <v>4078</v>
      </c>
      <c r="D1738" s="41" t="s">
        <v>439</v>
      </c>
      <c r="E1738" s="22" t="s">
        <v>4079</v>
      </c>
      <c r="F1738" s="64">
        <v>2701</v>
      </c>
      <c r="G1738" s="65" t="s">
        <v>105</v>
      </c>
    </row>
    <row r="1739" spans="1:7" outlineLevel="1" x14ac:dyDescent="0.25">
      <c r="A1739" t="s">
        <v>109</v>
      </c>
      <c r="C1739" s="41" t="s">
        <v>4080</v>
      </c>
      <c r="D1739" s="41" t="s">
        <v>439</v>
      </c>
      <c r="E1739" s="22" t="s">
        <v>4081</v>
      </c>
      <c r="F1739" s="64">
        <v>3610</v>
      </c>
      <c r="G1739" s="65" t="s">
        <v>131</v>
      </c>
    </row>
    <row r="1740" spans="1:7" outlineLevel="1" x14ac:dyDescent="0.25">
      <c r="A1740" t="s">
        <v>109</v>
      </c>
      <c r="C1740" s="41" t="s">
        <v>4082</v>
      </c>
      <c r="D1740" s="41" t="s">
        <v>439</v>
      </c>
      <c r="E1740" s="22" t="s">
        <v>4083</v>
      </c>
      <c r="F1740" s="64">
        <v>5100</v>
      </c>
      <c r="G1740" s="65" t="s">
        <v>131</v>
      </c>
    </row>
    <row r="1741" spans="1:7" outlineLevel="1" x14ac:dyDescent="0.25">
      <c r="A1741" t="s">
        <v>109</v>
      </c>
      <c r="C1741" s="41" t="s">
        <v>4084</v>
      </c>
      <c r="D1741" s="41" t="s">
        <v>439</v>
      </c>
      <c r="E1741" s="22" t="s">
        <v>4085</v>
      </c>
      <c r="F1741" s="64">
        <v>5125</v>
      </c>
      <c r="G1741" s="65" t="s">
        <v>105</v>
      </c>
    </row>
    <row r="1742" spans="1:7" outlineLevel="1" x14ac:dyDescent="0.25">
      <c r="A1742" t="s">
        <v>109</v>
      </c>
      <c r="C1742" s="41" t="s">
        <v>4086</v>
      </c>
      <c r="D1742" s="41" t="s">
        <v>439</v>
      </c>
      <c r="E1742" s="22" t="s">
        <v>4087</v>
      </c>
      <c r="F1742" s="64">
        <v>6445</v>
      </c>
      <c r="G1742" s="65" t="s">
        <v>131</v>
      </c>
    </row>
    <row r="1743" spans="1:7" outlineLevel="1" x14ac:dyDescent="0.25">
      <c r="A1743" t="s">
        <v>109</v>
      </c>
      <c r="C1743" s="41" t="s">
        <v>4088</v>
      </c>
      <c r="D1743" s="41" t="s">
        <v>439</v>
      </c>
      <c r="E1743" s="22" t="s">
        <v>4089</v>
      </c>
      <c r="F1743" s="64">
        <v>6448</v>
      </c>
      <c r="G1743" s="65" t="s">
        <v>131</v>
      </c>
    </row>
    <row r="1744" spans="1:7" outlineLevel="1" x14ac:dyDescent="0.25">
      <c r="A1744" t="s">
        <v>109</v>
      </c>
      <c r="C1744" s="41" t="s">
        <v>4090</v>
      </c>
      <c r="D1744" s="41" t="s">
        <v>439</v>
      </c>
      <c r="E1744" s="22" t="s">
        <v>4091</v>
      </c>
      <c r="F1744" s="64">
        <v>6452</v>
      </c>
      <c r="G1744" s="65" t="s">
        <v>131</v>
      </c>
    </row>
    <row r="1745" spans="1:7" outlineLevel="1" x14ac:dyDescent="0.25">
      <c r="A1745" t="s">
        <v>109</v>
      </c>
      <c r="C1745" s="41" t="s">
        <v>4092</v>
      </c>
      <c r="D1745" s="41" t="s">
        <v>439</v>
      </c>
      <c r="E1745" s="22" t="s">
        <v>4093</v>
      </c>
      <c r="F1745" s="64">
        <v>5550</v>
      </c>
      <c r="G1745" s="65" t="s">
        <v>105</v>
      </c>
    </row>
    <row r="1746" spans="1:7" outlineLevel="1" x14ac:dyDescent="0.25">
      <c r="A1746" t="s">
        <v>109</v>
      </c>
      <c r="C1746" s="41" t="s">
        <v>4094</v>
      </c>
      <c r="D1746" s="41" t="s">
        <v>439</v>
      </c>
      <c r="E1746" s="22" t="s">
        <v>4095</v>
      </c>
      <c r="F1746" s="64">
        <v>5556</v>
      </c>
      <c r="G1746" s="65" t="s">
        <v>105</v>
      </c>
    </row>
    <row r="1747" spans="1:7" outlineLevel="1" x14ac:dyDescent="0.25">
      <c r="A1747" t="s">
        <v>109</v>
      </c>
      <c r="C1747" s="41" t="s">
        <v>4096</v>
      </c>
      <c r="D1747" s="41" t="s">
        <v>439</v>
      </c>
      <c r="E1747" s="22" t="s">
        <v>4097</v>
      </c>
      <c r="F1747" s="64">
        <v>2801</v>
      </c>
      <c r="G1747" s="65" t="s">
        <v>131</v>
      </c>
    </row>
    <row r="1748" spans="1:7" outlineLevel="1" x14ac:dyDescent="0.25">
      <c r="A1748" t="s">
        <v>109</v>
      </c>
      <c r="C1748" s="41" t="s">
        <v>4098</v>
      </c>
      <c r="D1748" s="41" t="s">
        <v>439</v>
      </c>
      <c r="E1748" s="22" t="s">
        <v>4099</v>
      </c>
      <c r="F1748" s="64">
        <v>6525</v>
      </c>
      <c r="G1748" s="65" t="s">
        <v>105</v>
      </c>
    </row>
    <row r="1749" spans="1:7" outlineLevel="1" x14ac:dyDescent="0.25">
      <c r="A1749" t="s">
        <v>109</v>
      </c>
      <c r="C1749" s="41" t="s">
        <v>4100</v>
      </c>
      <c r="D1749" s="41" t="s">
        <v>439</v>
      </c>
      <c r="E1749" s="22" t="s">
        <v>4101</v>
      </c>
      <c r="F1749" s="64">
        <v>5140</v>
      </c>
      <c r="G1749" s="65" t="s">
        <v>131</v>
      </c>
    </row>
    <row r="1750" spans="1:7" outlineLevel="1" x14ac:dyDescent="0.25">
      <c r="A1750" t="s">
        <v>109</v>
      </c>
      <c r="C1750" s="41" t="s">
        <v>4102</v>
      </c>
      <c r="D1750" s="41" t="s">
        <v>439</v>
      </c>
      <c r="E1750" s="22" t="s">
        <v>4103</v>
      </c>
      <c r="F1750" s="64">
        <v>2435</v>
      </c>
      <c r="G1750" s="65" t="s">
        <v>105</v>
      </c>
    </row>
    <row r="1751" spans="1:7" outlineLevel="1" x14ac:dyDescent="0.25">
      <c r="A1751" t="s">
        <v>109</v>
      </c>
      <c r="C1751" s="41" t="s">
        <v>4104</v>
      </c>
      <c r="D1751" s="41" t="s">
        <v>439</v>
      </c>
      <c r="E1751" s="22" t="s">
        <v>4105</v>
      </c>
      <c r="F1751" s="64">
        <v>5519</v>
      </c>
      <c r="G1751" s="65" t="s">
        <v>105</v>
      </c>
    </row>
    <row r="1752" spans="1:7" outlineLevel="1" x14ac:dyDescent="0.25">
      <c r="A1752" t="s">
        <v>109</v>
      </c>
      <c r="C1752" s="41" t="s">
        <v>4106</v>
      </c>
      <c r="D1752" s="41" t="s">
        <v>439</v>
      </c>
      <c r="E1752" s="22" t="s">
        <v>4107</v>
      </c>
      <c r="F1752" s="64">
        <v>5155</v>
      </c>
      <c r="G1752" s="65" t="s">
        <v>105</v>
      </c>
    </row>
    <row r="1753" spans="1:7" outlineLevel="1" x14ac:dyDescent="0.25">
      <c r="A1753" t="s">
        <v>109</v>
      </c>
      <c r="C1753" s="41" t="s">
        <v>4108</v>
      </c>
      <c r="D1753" s="41" t="s">
        <v>439</v>
      </c>
      <c r="E1753" s="22" t="s">
        <v>4109</v>
      </c>
      <c r="F1753" s="64">
        <v>5100</v>
      </c>
      <c r="G1753" s="65" t="s">
        <v>105</v>
      </c>
    </row>
    <row r="1754" spans="1:7" outlineLevel="1" x14ac:dyDescent="0.25">
      <c r="A1754" t="s">
        <v>109</v>
      </c>
      <c r="C1754" s="41" t="s">
        <v>4110</v>
      </c>
      <c r="D1754" s="41" t="s">
        <v>439</v>
      </c>
      <c r="E1754" s="22" t="s">
        <v>4111</v>
      </c>
      <c r="F1754" s="64">
        <v>5100</v>
      </c>
      <c r="G1754" s="65" t="s">
        <v>105</v>
      </c>
    </row>
    <row r="1755" spans="1:7" outlineLevel="1" x14ac:dyDescent="0.25">
      <c r="A1755" t="s">
        <v>109</v>
      </c>
      <c r="C1755" s="41" t="s">
        <v>4112</v>
      </c>
      <c r="D1755" s="41" t="s">
        <v>439</v>
      </c>
      <c r="E1755" s="22" t="s">
        <v>4113</v>
      </c>
      <c r="F1755" s="64">
        <v>5155</v>
      </c>
      <c r="G1755" s="65" t="s">
        <v>105</v>
      </c>
    </row>
    <row r="1756" spans="1:7" outlineLevel="1" x14ac:dyDescent="0.25">
      <c r="A1756" t="s">
        <v>109</v>
      </c>
      <c r="C1756" s="41" t="s">
        <v>4114</v>
      </c>
      <c r="D1756" s="41" t="s">
        <v>439</v>
      </c>
      <c r="E1756" s="22" t="s">
        <v>4115</v>
      </c>
      <c r="F1756" s="64">
        <v>2126</v>
      </c>
      <c r="G1756" s="65" t="s">
        <v>105</v>
      </c>
    </row>
    <row r="1757" spans="1:7" outlineLevel="1" x14ac:dyDescent="0.25">
      <c r="A1757" t="s">
        <v>109</v>
      </c>
      <c r="C1757" s="41" t="s">
        <v>4116</v>
      </c>
      <c r="D1757" s="41" t="s">
        <v>439</v>
      </c>
      <c r="E1757" s="22" t="s">
        <v>4117</v>
      </c>
      <c r="F1757" s="64">
        <v>3525</v>
      </c>
      <c r="G1757" s="65" t="s">
        <v>105</v>
      </c>
    </row>
    <row r="1758" spans="1:7" outlineLevel="1" x14ac:dyDescent="0.25">
      <c r="A1758" t="s">
        <v>109</v>
      </c>
      <c r="C1758" s="41" t="s">
        <v>4118</v>
      </c>
      <c r="D1758" s="41" t="s">
        <v>439</v>
      </c>
      <c r="E1758" s="22" t="s">
        <v>4119</v>
      </c>
      <c r="F1758" s="64">
        <v>3525</v>
      </c>
      <c r="G1758" s="65" t="s">
        <v>105</v>
      </c>
    </row>
    <row r="1759" spans="1:7" outlineLevel="1" x14ac:dyDescent="0.25">
      <c r="A1759" t="s">
        <v>109</v>
      </c>
      <c r="C1759" s="41" t="s">
        <v>4120</v>
      </c>
      <c r="D1759" s="41" t="s">
        <v>439</v>
      </c>
      <c r="E1759" s="22" t="s">
        <v>4121</v>
      </c>
      <c r="F1759" s="64">
        <v>2401</v>
      </c>
      <c r="G1759" s="65" t="s">
        <v>131</v>
      </c>
    </row>
    <row r="1760" spans="1:7" outlineLevel="1" x14ac:dyDescent="0.25">
      <c r="A1760" t="s">
        <v>109</v>
      </c>
      <c r="C1760" s="41" t="s">
        <v>4122</v>
      </c>
      <c r="D1760" s="41" t="s">
        <v>439</v>
      </c>
      <c r="E1760" s="22" t="s">
        <v>4123</v>
      </c>
      <c r="F1760" s="64">
        <v>5155</v>
      </c>
      <c r="G1760" s="65" t="s">
        <v>105</v>
      </c>
    </row>
    <row r="1761" spans="1:7" outlineLevel="1" x14ac:dyDescent="0.25">
      <c r="A1761" t="s">
        <v>109</v>
      </c>
      <c r="C1761" s="41" t="s">
        <v>4124</v>
      </c>
      <c r="D1761" s="41" t="s">
        <v>439</v>
      </c>
      <c r="E1761" s="22" t="s">
        <v>4125</v>
      </c>
      <c r="F1761" s="64">
        <v>5100</v>
      </c>
      <c r="G1761" s="65" t="s">
        <v>131</v>
      </c>
    </row>
    <row r="1762" spans="1:7" outlineLevel="1" x14ac:dyDescent="0.25">
      <c r="A1762" t="s">
        <v>109</v>
      </c>
      <c r="C1762" s="41" t="s">
        <v>4126</v>
      </c>
      <c r="D1762" s="41" t="s">
        <v>439</v>
      </c>
      <c r="E1762" s="22" t="s">
        <v>4127</v>
      </c>
      <c r="F1762" s="64">
        <v>2401</v>
      </c>
      <c r="G1762" s="65" t="s">
        <v>131</v>
      </c>
    </row>
    <row r="1763" spans="1:7" outlineLevel="1" x14ac:dyDescent="0.25">
      <c r="A1763" t="s">
        <v>109</v>
      </c>
      <c r="C1763" s="41" t="s">
        <v>4128</v>
      </c>
      <c r="D1763" s="41" t="s">
        <v>439</v>
      </c>
      <c r="E1763" s="22" t="s">
        <v>4129</v>
      </c>
      <c r="F1763" s="64">
        <v>6600</v>
      </c>
      <c r="G1763" s="65" t="s">
        <v>105</v>
      </c>
    </row>
    <row r="1764" spans="1:7" outlineLevel="1" x14ac:dyDescent="0.25">
      <c r="A1764" t="s">
        <v>109</v>
      </c>
      <c r="C1764" s="41" t="s">
        <v>4130</v>
      </c>
      <c r="D1764" s="41" t="s">
        <v>439</v>
      </c>
      <c r="E1764" s="22" t="s">
        <v>4131</v>
      </c>
      <c r="F1764" s="64">
        <v>6600</v>
      </c>
      <c r="G1764" s="65" t="s">
        <v>131</v>
      </c>
    </row>
    <row r="1765" spans="1:7" outlineLevel="1" x14ac:dyDescent="0.25">
      <c r="A1765" t="s">
        <v>109</v>
      </c>
      <c r="C1765" s="41" t="s">
        <v>4132</v>
      </c>
      <c r="D1765" s="41" t="s">
        <v>439</v>
      </c>
      <c r="E1765" s="22" t="s">
        <v>4133</v>
      </c>
      <c r="F1765" s="64">
        <v>6600</v>
      </c>
      <c r="G1765" s="65" t="s">
        <v>131</v>
      </c>
    </row>
    <row r="1766" spans="1:7" outlineLevel="1" x14ac:dyDescent="0.25">
      <c r="A1766" t="s">
        <v>109</v>
      </c>
      <c r="C1766" s="41" t="s">
        <v>4134</v>
      </c>
      <c r="D1766" s="41" t="s">
        <v>439</v>
      </c>
      <c r="E1766" s="22" t="s">
        <v>4135</v>
      </c>
      <c r="F1766" s="64">
        <v>3525</v>
      </c>
      <c r="G1766" s="65" t="s">
        <v>105</v>
      </c>
    </row>
    <row r="1767" spans="1:7" outlineLevel="1" x14ac:dyDescent="0.25">
      <c r="A1767" t="s">
        <v>109</v>
      </c>
      <c r="C1767" s="41" t="s">
        <v>4136</v>
      </c>
      <c r="D1767" s="41" t="s">
        <v>439</v>
      </c>
      <c r="E1767" s="22" t="s">
        <v>4137</v>
      </c>
      <c r="F1767" s="64">
        <v>4605</v>
      </c>
      <c r="G1767" s="65" t="s">
        <v>131</v>
      </c>
    </row>
    <row r="1768" spans="1:7" outlineLevel="1" x14ac:dyDescent="0.25">
      <c r="A1768" t="s">
        <v>109</v>
      </c>
      <c r="C1768" s="41" t="s">
        <v>4138</v>
      </c>
      <c r="D1768" s="41" t="s">
        <v>439</v>
      </c>
      <c r="E1768" s="22" t="s">
        <v>4139</v>
      </c>
      <c r="F1768" s="64">
        <v>4440</v>
      </c>
      <c r="G1768" s="65" t="s">
        <v>105</v>
      </c>
    </row>
    <row r="1769" spans="1:7" outlineLevel="1" x14ac:dyDescent="0.25">
      <c r="A1769" t="s">
        <v>109</v>
      </c>
      <c r="C1769" s="41" t="s">
        <v>4140</v>
      </c>
      <c r="D1769" s="41" t="s">
        <v>439</v>
      </c>
      <c r="E1769" s="22" t="s">
        <v>4141</v>
      </c>
      <c r="F1769" s="64">
        <v>5100</v>
      </c>
      <c r="G1769" s="65" t="s">
        <v>131</v>
      </c>
    </row>
    <row r="1770" spans="1:7" outlineLevel="1" x14ac:dyDescent="0.25">
      <c r="A1770" t="s">
        <v>109</v>
      </c>
      <c r="C1770" s="41" t="s">
        <v>4142</v>
      </c>
      <c r="D1770" s="41" t="s">
        <v>439</v>
      </c>
      <c r="E1770" s="22" t="s">
        <v>4143</v>
      </c>
      <c r="F1770" s="64">
        <v>5125</v>
      </c>
      <c r="G1770" s="65" t="s">
        <v>105</v>
      </c>
    </row>
    <row r="1771" spans="1:7" outlineLevel="1" x14ac:dyDescent="0.25">
      <c r="A1771" t="s">
        <v>109</v>
      </c>
      <c r="C1771" s="41" t="s">
        <v>4144</v>
      </c>
      <c r="D1771" s="41" t="s">
        <v>439</v>
      </c>
      <c r="E1771" s="22" t="s">
        <v>4145</v>
      </c>
      <c r="F1771" s="64">
        <v>6525</v>
      </c>
      <c r="G1771" s="65" t="s">
        <v>105</v>
      </c>
    </row>
    <row r="1772" spans="1:7" outlineLevel="1" x14ac:dyDescent="0.25">
      <c r="A1772" t="s">
        <v>109</v>
      </c>
      <c r="C1772" s="41" t="s">
        <v>4146</v>
      </c>
      <c r="D1772" s="41" t="s">
        <v>439</v>
      </c>
      <c r="E1772" s="22" t="s">
        <v>4147</v>
      </c>
      <c r="F1772" s="64">
        <v>6525</v>
      </c>
      <c r="G1772" s="65" t="s">
        <v>105</v>
      </c>
    </row>
    <row r="1773" spans="1:7" outlineLevel="1" x14ac:dyDescent="0.25">
      <c r="A1773" t="s">
        <v>109</v>
      </c>
      <c r="C1773" s="41" t="s">
        <v>4148</v>
      </c>
      <c r="D1773" s="41" t="s">
        <v>439</v>
      </c>
      <c r="E1773" s="22" t="s">
        <v>4149</v>
      </c>
      <c r="F1773" s="64">
        <v>6525</v>
      </c>
      <c r="G1773" s="65" t="s">
        <v>105</v>
      </c>
    </row>
    <row r="1774" spans="1:7" outlineLevel="1" x14ac:dyDescent="0.25">
      <c r="A1774" t="s">
        <v>109</v>
      </c>
      <c r="C1774" s="41" t="s">
        <v>4150</v>
      </c>
      <c r="D1774" s="41" t="s">
        <v>439</v>
      </c>
      <c r="E1774" s="22" t="s">
        <v>4151</v>
      </c>
      <c r="F1774" s="64">
        <v>6525</v>
      </c>
      <c r="G1774" s="65" t="s">
        <v>105</v>
      </c>
    </row>
    <row r="1775" spans="1:7" outlineLevel="1" x14ac:dyDescent="0.25">
      <c r="A1775" t="s">
        <v>109</v>
      </c>
      <c r="C1775" s="41" t="s">
        <v>4152</v>
      </c>
      <c r="D1775" s="41" t="s">
        <v>439</v>
      </c>
      <c r="E1775" s="22" t="s">
        <v>4153</v>
      </c>
      <c r="F1775" s="64">
        <v>6525</v>
      </c>
      <c r="G1775" s="65" t="s">
        <v>131</v>
      </c>
    </row>
    <row r="1776" spans="1:7" outlineLevel="1" x14ac:dyDescent="0.25">
      <c r="A1776" t="s">
        <v>109</v>
      </c>
      <c r="C1776" s="41" t="s">
        <v>4154</v>
      </c>
      <c r="D1776" s="41" t="s">
        <v>439</v>
      </c>
      <c r="E1776" s="22" t="s">
        <v>4155</v>
      </c>
      <c r="F1776" s="64">
        <v>6525</v>
      </c>
      <c r="G1776" s="65" t="s">
        <v>131</v>
      </c>
    </row>
    <row r="1777" spans="1:7" outlineLevel="1" x14ac:dyDescent="0.25">
      <c r="A1777" t="s">
        <v>109</v>
      </c>
      <c r="C1777" s="41" t="s">
        <v>4156</v>
      </c>
      <c r="D1777" s="41" t="s">
        <v>439</v>
      </c>
      <c r="E1777" s="22" t="s">
        <v>4157</v>
      </c>
      <c r="F1777" s="64">
        <v>6525</v>
      </c>
      <c r="G1777" s="65" t="s">
        <v>105</v>
      </c>
    </row>
    <row r="1778" spans="1:7" outlineLevel="1" x14ac:dyDescent="0.25">
      <c r="A1778" t="s">
        <v>109</v>
      </c>
      <c r="C1778" s="41" t="s">
        <v>4158</v>
      </c>
      <c r="D1778" s="41" t="s">
        <v>439</v>
      </c>
      <c r="E1778" s="22" t="s">
        <v>4159</v>
      </c>
      <c r="F1778" s="64">
        <v>6525</v>
      </c>
      <c r="G1778" s="65" t="s">
        <v>105</v>
      </c>
    </row>
    <row r="1779" spans="1:7" outlineLevel="1" x14ac:dyDescent="0.25">
      <c r="A1779" t="s">
        <v>109</v>
      </c>
      <c r="C1779" s="41" t="s">
        <v>4160</v>
      </c>
      <c r="D1779" s="41" t="s">
        <v>439</v>
      </c>
      <c r="E1779" s="22" t="s">
        <v>4161</v>
      </c>
      <c r="F1779" s="64">
        <v>6525</v>
      </c>
      <c r="G1779" s="65" t="s">
        <v>105</v>
      </c>
    </row>
    <row r="1780" spans="1:7" outlineLevel="1" x14ac:dyDescent="0.25">
      <c r="A1780" t="s">
        <v>109</v>
      </c>
      <c r="C1780" s="41" t="s">
        <v>4162</v>
      </c>
      <c r="D1780" s="41" t="s">
        <v>439</v>
      </c>
      <c r="E1780" s="22" t="s">
        <v>4163</v>
      </c>
      <c r="F1780" s="64">
        <v>6525</v>
      </c>
      <c r="G1780" s="65" t="s">
        <v>105</v>
      </c>
    </row>
    <row r="1781" spans="1:7" outlineLevel="1" x14ac:dyDescent="0.25">
      <c r="A1781" t="s">
        <v>109</v>
      </c>
      <c r="C1781" s="41" t="s">
        <v>4164</v>
      </c>
      <c r="D1781" s="41" t="s">
        <v>439</v>
      </c>
      <c r="E1781" s="22" t="s">
        <v>4165</v>
      </c>
      <c r="F1781" s="64">
        <v>6525</v>
      </c>
      <c r="G1781" s="65" t="s">
        <v>105</v>
      </c>
    </row>
    <row r="1782" spans="1:7" outlineLevel="1" x14ac:dyDescent="0.25">
      <c r="A1782" t="s">
        <v>109</v>
      </c>
      <c r="C1782" s="41" t="s">
        <v>4166</v>
      </c>
      <c r="D1782" s="41" t="s">
        <v>439</v>
      </c>
      <c r="E1782" s="22" t="s">
        <v>4167</v>
      </c>
      <c r="F1782" s="64">
        <v>6525</v>
      </c>
      <c r="G1782" s="65" t="s">
        <v>105</v>
      </c>
    </row>
    <row r="1783" spans="1:7" outlineLevel="1" x14ac:dyDescent="0.25">
      <c r="A1783" t="s">
        <v>109</v>
      </c>
      <c r="C1783" s="41" t="s">
        <v>4168</v>
      </c>
      <c r="D1783" s="41" t="s">
        <v>439</v>
      </c>
      <c r="E1783" s="22" t="s">
        <v>4169</v>
      </c>
      <c r="F1783" s="64">
        <v>6525</v>
      </c>
      <c r="G1783" s="65" t="s">
        <v>105</v>
      </c>
    </row>
    <row r="1784" spans="1:7" outlineLevel="1" x14ac:dyDescent="0.25">
      <c r="A1784" t="s">
        <v>109</v>
      </c>
      <c r="C1784" s="41" t="s">
        <v>4170</v>
      </c>
      <c r="D1784" s="41" t="s">
        <v>439</v>
      </c>
      <c r="E1784" s="22" t="s">
        <v>4171</v>
      </c>
      <c r="F1784" s="64">
        <v>6525</v>
      </c>
      <c r="G1784" s="65" t="s">
        <v>105</v>
      </c>
    </row>
    <row r="1785" spans="1:7" outlineLevel="1" x14ac:dyDescent="0.25">
      <c r="A1785" t="s">
        <v>109</v>
      </c>
      <c r="C1785" s="41" t="s">
        <v>4172</v>
      </c>
      <c r="D1785" s="41" t="s">
        <v>439</v>
      </c>
      <c r="E1785" s="22" t="s">
        <v>4173</v>
      </c>
      <c r="F1785" s="64">
        <v>2401</v>
      </c>
      <c r="G1785" s="65" t="s">
        <v>105</v>
      </c>
    </row>
    <row r="1786" spans="1:7" outlineLevel="1" x14ac:dyDescent="0.25">
      <c r="A1786" t="s">
        <v>109</v>
      </c>
      <c r="C1786" s="41" t="s">
        <v>4174</v>
      </c>
      <c r="D1786" s="41" t="s">
        <v>439</v>
      </c>
      <c r="E1786" s="22" t="s">
        <v>4175</v>
      </c>
      <c r="F1786" s="64">
        <v>2201</v>
      </c>
      <c r="G1786" s="65" t="s">
        <v>105</v>
      </c>
    </row>
    <row r="1787" spans="1:7" outlineLevel="1" x14ac:dyDescent="0.25">
      <c r="A1787" t="s">
        <v>109</v>
      </c>
      <c r="C1787" s="41" t="s">
        <v>4176</v>
      </c>
      <c r="D1787" s="41" t="s">
        <v>439</v>
      </c>
      <c r="E1787" s="22" t="s">
        <v>4177</v>
      </c>
      <c r="F1787" s="64">
        <v>2701</v>
      </c>
      <c r="G1787" s="65" t="s">
        <v>131</v>
      </c>
    </row>
    <row r="1788" spans="1:7" outlineLevel="1" x14ac:dyDescent="0.25">
      <c r="A1788" t="s">
        <v>109</v>
      </c>
      <c r="C1788" s="41" t="s">
        <v>4178</v>
      </c>
      <c r="D1788" s="41" t="s">
        <v>439</v>
      </c>
      <c r="E1788" s="22" t="s">
        <v>4179</v>
      </c>
      <c r="F1788" s="64">
        <v>2356</v>
      </c>
      <c r="G1788" s="65" t="s">
        <v>131</v>
      </c>
    </row>
    <row r="1789" spans="1:7" outlineLevel="1" x14ac:dyDescent="0.25">
      <c r="A1789" t="s">
        <v>109</v>
      </c>
      <c r="C1789" s="41" t="s">
        <v>4180</v>
      </c>
      <c r="D1789" s="41" t="s">
        <v>439</v>
      </c>
      <c r="E1789" s="22" t="s">
        <v>4181</v>
      </c>
      <c r="F1789" s="64">
        <v>2755</v>
      </c>
      <c r="G1789" s="65" t="s">
        <v>105</v>
      </c>
    </row>
    <row r="1790" spans="1:7" outlineLevel="1" x14ac:dyDescent="0.25">
      <c r="A1790" t="s">
        <v>109</v>
      </c>
      <c r="C1790" s="41" t="s">
        <v>4182</v>
      </c>
      <c r="D1790" s="41" t="s">
        <v>439</v>
      </c>
      <c r="E1790" s="22" t="s">
        <v>4183</v>
      </c>
      <c r="F1790" s="64">
        <v>2801</v>
      </c>
      <c r="G1790" s="65" t="s">
        <v>105</v>
      </c>
    </row>
    <row r="1791" spans="1:7" outlineLevel="1" x14ac:dyDescent="0.25">
      <c r="A1791" t="s">
        <v>109</v>
      </c>
      <c r="C1791" s="41" t="s">
        <v>4184</v>
      </c>
      <c r="D1791" s="41" t="s">
        <v>439</v>
      </c>
      <c r="E1791" s="22" t="s">
        <v>4185</v>
      </c>
      <c r="F1791" s="64">
        <v>4645</v>
      </c>
      <c r="G1791" s="65" t="s">
        <v>105</v>
      </c>
    </row>
    <row r="1792" spans="1:7" outlineLevel="1" x14ac:dyDescent="0.25">
      <c r="A1792" t="s">
        <v>109</v>
      </c>
      <c r="C1792" s="41" t="s">
        <v>4186</v>
      </c>
      <c r="D1792" s="41" t="s">
        <v>439</v>
      </c>
      <c r="E1792" s="22" t="s">
        <v>4187</v>
      </c>
      <c r="F1792" s="64">
        <v>6600</v>
      </c>
      <c r="G1792" s="65" t="s">
        <v>105</v>
      </c>
    </row>
    <row r="1793" spans="1:7" outlineLevel="1" x14ac:dyDescent="0.25">
      <c r="A1793" t="s">
        <v>109</v>
      </c>
      <c r="C1793" s="41" t="s">
        <v>4188</v>
      </c>
      <c r="D1793" s="41" t="s">
        <v>439</v>
      </c>
      <c r="E1793" s="22" t="s">
        <v>4189</v>
      </c>
      <c r="F1793" s="64">
        <v>6600</v>
      </c>
      <c r="G1793" s="65" t="s">
        <v>105</v>
      </c>
    </row>
    <row r="1794" spans="1:7" outlineLevel="1" x14ac:dyDescent="0.25">
      <c r="A1794" t="s">
        <v>109</v>
      </c>
      <c r="C1794" s="41" t="s">
        <v>4190</v>
      </c>
      <c r="D1794" s="41" t="s">
        <v>439</v>
      </c>
      <c r="E1794" s="22" t="s">
        <v>4191</v>
      </c>
      <c r="F1794" s="64">
        <v>5025</v>
      </c>
      <c r="G1794" s="65" t="s">
        <v>105</v>
      </c>
    </row>
    <row r="1795" spans="1:7" outlineLevel="1" x14ac:dyDescent="0.25">
      <c r="A1795" t="s">
        <v>109</v>
      </c>
      <c r="C1795" s="41" t="s">
        <v>4192</v>
      </c>
      <c r="D1795" s="41" t="s">
        <v>439</v>
      </c>
      <c r="E1795" s="22" t="s">
        <v>4193</v>
      </c>
      <c r="F1795" s="64">
        <v>5025</v>
      </c>
      <c r="G1795" s="65" t="s">
        <v>105</v>
      </c>
    </row>
    <row r="1796" spans="1:7" outlineLevel="1" x14ac:dyDescent="0.25">
      <c r="A1796" t="s">
        <v>109</v>
      </c>
      <c r="C1796" s="41" t="s">
        <v>4194</v>
      </c>
      <c r="D1796" s="41" t="s">
        <v>439</v>
      </c>
      <c r="E1796" s="22" t="s">
        <v>4195</v>
      </c>
      <c r="F1796" s="64">
        <v>5025</v>
      </c>
      <c r="G1796" s="65" t="s">
        <v>105</v>
      </c>
    </row>
    <row r="1797" spans="1:7" outlineLevel="1" x14ac:dyDescent="0.25">
      <c r="A1797" t="s">
        <v>109</v>
      </c>
      <c r="C1797" s="41" t="s">
        <v>4196</v>
      </c>
      <c r="D1797" s="41" t="s">
        <v>439</v>
      </c>
      <c r="E1797" s="22" t="s">
        <v>4197</v>
      </c>
      <c r="F1797" s="64">
        <v>5025</v>
      </c>
      <c r="G1797" s="65" t="s">
        <v>105</v>
      </c>
    </row>
    <row r="1798" spans="1:7" outlineLevel="1" x14ac:dyDescent="0.25">
      <c r="A1798" t="s">
        <v>109</v>
      </c>
      <c r="C1798" s="41" t="s">
        <v>4198</v>
      </c>
      <c r="D1798" s="41" t="s">
        <v>439</v>
      </c>
      <c r="E1798" s="22" t="s">
        <v>4199</v>
      </c>
      <c r="F1798" s="64">
        <v>5100</v>
      </c>
      <c r="G1798" s="65" t="s">
        <v>131</v>
      </c>
    </row>
    <row r="1799" spans="1:7" outlineLevel="1" x14ac:dyDescent="0.25">
      <c r="A1799" t="s">
        <v>109</v>
      </c>
      <c r="C1799" s="41" t="s">
        <v>4200</v>
      </c>
      <c r="D1799" s="41" t="s">
        <v>439</v>
      </c>
      <c r="E1799" s="22" t="s">
        <v>4201</v>
      </c>
      <c r="F1799" s="64">
        <v>5100</v>
      </c>
      <c r="G1799" s="65" t="s">
        <v>131</v>
      </c>
    </row>
    <row r="1800" spans="1:7" outlineLevel="1" x14ac:dyDescent="0.25">
      <c r="A1800" t="s">
        <v>109</v>
      </c>
      <c r="C1800" s="41" t="s">
        <v>4202</v>
      </c>
      <c r="D1800" s="41" t="s">
        <v>439</v>
      </c>
      <c r="E1800" s="22" t="s">
        <v>4203</v>
      </c>
      <c r="F1800" s="64">
        <v>5125</v>
      </c>
      <c r="G1800" s="65" t="s">
        <v>105</v>
      </c>
    </row>
    <row r="1801" spans="1:7" outlineLevel="1" x14ac:dyDescent="0.25">
      <c r="A1801" t="s">
        <v>109</v>
      </c>
      <c r="C1801" s="41" t="s">
        <v>4204</v>
      </c>
      <c r="D1801" s="41" t="s">
        <v>439</v>
      </c>
      <c r="E1801" s="22" t="s">
        <v>4205</v>
      </c>
      <c r="F1801" s="64">
        <v>5155</v>
      </c>
      <c r="G1801" s="65" t="s">
        <v>105</v>
      </c>
    </row>
    <row r="1802" spans="1:7" outlineLevel="1" x14ac:dyDescent="0.25">
      <c r="A1802" t="s">
        <v>109</v>
      </c>
      <c r="C1802" s="41" t="s">
        <v>4206</v>
      </c>
      <c r="D1802" s="41" t="s">
        <v>439</v>
      </c>
      <c r="E1802" s="22" t="s">
        <v>3234</v>
      </c>
      <c r="F1802" s="64">
        <v>2425</v>
      </c>
      <c r="G1802" s="65" t="s">
        <v>133</v>
      </c>
    </row>
    <row r="1803" spans="1:7" outlineLevel="1" x14ac:dyDescent="0.25">
      <c r="A1803" t="s">
        <v>109</v>
      </c>
      <c r="C1803" s="41" t="s">
        <v>4207</v>
      </c>
      <c r="D1803" s="41" t="s">
        <v>439</v>
      </c>
      <c r="E1803" s="22" t="s">
        <v>4208</v>
      </c>
      <c r="F1803" s="64">
        <v>3525</v>
      </c>
      <c r="G1803" s="65" t="s">
        <v>105</v>
      </c>
    </row>
    <row r="1804" spans="1:7" outlineLevel="1" x14ac:dyDescent="0.25">
      <c r="A1804" t="s">
        <v>109</v>
      </c>
      <c r="C1804" s="41" t="s">
        <v>4209</v>
      </c>
      <c r="D1804" s="41" t="s">
        <v>439</v>
      </c>
      <c r="E1804" s="22" t="s">
        <v>4210</v>
      </c>
      <c r="F1804" s="64">
        <v>2420</v>
      </c>
      <c r="G1804" s="65" t="s">
        <v>131</v>
      </c>
    </row>
    <row r="1805" spans="1:7" outlineLevel="1" x14ac:dyDescent="0.25">
      <c r="A1805" t="s">
        <v>109</v>
      </c>
      <c r="C1805" s="41" t="s">
        <v>4211</v>
      </c>
      <c r="D1805" s="41" t="s">
        <v>439</v>
      </c>
      <c r="E1805" s="22" t="s">
        <v>4212</v>
      </c>
      <c r="F1805" s="64">
        <v>2520</v>
      </c>
      <c r="G1805" s="65" t="s">
        <v>131</v>
      </c>
    </row>
    <row r="1806" spans="1:7" outlineLevel="1" x14ac:dyDescent="0.25">
      <c r="A1806" t="s">
        <v>109</v>
      </c>
      <c r="C1806" s="41" t="s">
        <v>4213</v>
      </c>
      <c r="D1806" s="41" t="s">
        <v>439</v>
      </c>
      <c r="E1806" s="22" t="s">
        <v>4214</v>
      </c>
      <c r="F1806" s="64">
        <v>5025</v>
      </c>
      <c r="G1806" s="65" t="s">
        <v>105</v>
      </c>
    </row>
    <row r="1807" spans="1:7" outlineLevel="1" x14ac:dyDescent="0.25">
      <c r="A1807" t="s">
        <v>109</v>
      </c>
      <c r="C1807" s="41" t="s">
        <v>4215</v>
      </c>
      <c r="D1807" s="41" t="s">
        <v>439</v>
      </c>
      <c r="E1807" s="22" t="s">
        <v>4216</v>
      </c>
      <c r="F1807" s="64">
        <v>5025</v>
      </c>
      <c r="G1807" s="65" t="s">
        <v>105</v>
      </c>
    </row>
    <row r="1808" spans="1:7" outlineLevel="1" x14ac:dyDescent="0.25">
      <c r="A1808" t="s">
        <v>109</v>
      </c>
      <c r="C1808" s="41" t="s">
        <v>4217</v>
      </c>
      <c r="D1808" s="41" t="s">
        <v>439</v>
      </c>
      <c r="E1808" s="22" t="s">
        <v>4218</v>
      </c>
      <c r="F1808" s="64">
        <v>5025</v>
      </c>
      <c r="G1808" s="65" t="s">
        <v>105</v>
      </c>
    </row>
    <row r="1809" spans="1:7" outlineLevel="1" x14ac:dyDescent="0.25">
      <c r="A1809" t="s">
        <v>109</v>
      </c>
      <c r="C1809" s="41" t="s">
        <v>4219</v>
      </c>
      <c r="D1809" s="41" t="s">
        <v>439</v>
      </c>
      <c r="E1809" s="22" t="s">
        <v>4220</v>
      </c>
      <c r="F1809" s="64">
        <v>5025</v>
      </c>
      <c r="G1809" s="65" t="s">
        <v>105</v>
      </c>
    </row>
    <row r="1810" spans="1:7" outlineLevel="1" x14ac:dyDescent="0.25">
      <c r="A1810" t="s">
        <v>109</v>
      </c>
      <c r="C1810" s="41" t="s">
        <v>4221</v>
      </c>
      <c r="D1810" s="41" t="s">
        <v>439</v>
      </c>
      <c r="E1810" s="22" t="s">
        <v>4222</v>
      </c>
      <c r="F1810" s="64">
        <v>5025</v>
      </c>
      <c r="G1810" s="65" t="s">
        <v>105</v>
      </c>
    </row>
    <row r="1811" spans="1:7" outlineLevel="1" x14ac:dyDescent="0.25">
      <c r="A1811" t="s">
        <v>109</v>
      </c>
      <c r="C1811" s="41" t="s">
        <v>4223</v>
      </c>
      <c r="D1811" s="41" t="s">
        <v>439</v>
      </c>
      <c r="E1811" s="22" t="s">
        <v>4224</v>
      </c>
      <c r="F1811" s="64">
        <v>5025</v>
      </c>
      <c r="G1811" s="65" t="s">
        <v>105</v>
      </c>
    </row>
    <row r="1812" spans="1:7" outlineLevel="1" x14ac:dyDescent="0.25">
      <c r="A1812" t="s">
        <v>109</v>
      </c>
      <c r="C1812" s="41" t="s">
        <v>4225</v>
      </c>
      <c r="D1812" s="41" t="s">
        <v>439</v>
      </c>
      <c r="E1812" s="22" t="s">
        <v>4226</v>
      </c>
      <c r="F1812" s="64">
        <v>5025</v>
      </c>
      <c r="G1812" s="65" t="s">
        <v>105</v>
      </c>
    </row>
    <row r="1813" spans="1:7" outlineLevel="1" x14ac:dyDescent="0.25">
      <c r="A1813" t="s">
        <v>109</v>
      </c>
      <c r="C1813" s="41" t="s">
        <v>4227</v>
      </c>
      <c r="D1813" s="41" t="s">
        <v>439</v>
      </c>
      <c r="E1813" s="22" t="s">
        <v>4228</v>
      </c>
      <c r="F1813" s="64">
        <v>6600</v>
      </c>
      <c r="G1813" s="65" t="s">
        <v>105</v>
      </c>
    </row>
    <row r="1814" spans="1:7" outlineLevel="1" x14ac:dyDescent="0.25">
      <c r="A1814" t="s">
        <v>109</v>
      </c>
      <c r="C1814" s="41" t="s">
        <v>4229</v>
      </c>
      <c r="D1814" s="41" t="s">
        <v>439</v>
      </c>
      <c r="E1814" s="22" t="s">
        <v>4230</v>
      </c>
      <c r="F1814" s="64">
        <v>6600</v>
      </c>
      <c r="G1814" s="65" t="s">
        <v>105</v>
      </c>
    </row>
    <row r="1815" spans="1:7" outlineLevel="1" x14ac:dyDescent="0.25">
      <c r="A1815" t="s">
        <v>109</v>
      </c>
      <c r="C1815" s="41" t="s">
        <v>4231</v>
      </c>
      <c r="D1815" s="41" t="s">
        <v>439</v>
      </c>
      <c r="E1815" s="22" t="s">
        <v>4232</v>
      </c>
      <c r="F1815" s="64">
        <v>6600</v>
      </c>
      <c r="G1815" s="65" t="s">
        <v>105</v>
      </c>
    </row>
    <row r="1816" spans="1:7" outlineLevel="1" x14ac:dyDescent="0.25">
      <c r="A1816" t="s">
        <v>109</v>
      </c>
      <c r="C1816" s="41" t="s">
        <v>4233</v>
      </c>
      <c r="D1816" s="41" t="s">
        <v>439</v>
      </c>
      <c r="E1816" s="22" t="s">
        <v>4234</v>
      </c>
      <c r="F1816" s="64">
        <v>5519</v>
      </c>
      <c r="G1816" s="65" t="s">
        <v>105</v>
      </c>
    </row>
    <row r="1817" spans="1:7" outlineLevel="1" x14ac:dyDescent="0.25">
      <c r="A1817" t="s">
        <v>109</v>
      </c>
      <c r="C1817" s="41" t="s">
        <v>4235</v>
      </c>
      <c r="D1817" s="41" t="s">
        <v>439</v>
      </c>
      <c r="E1817" s="22" t="s">
        <v>4236</v>
      </c>
      <c r="F1817" s="64">
        <v>5519</v>
      </c>
      <c r="G1817" s="65" t="s">
        <v>131</v>
      </c>
    </row>
    <row r="1818" spans="1:7" outlineLevel="1" x14ac:dyDescent="0.25">
      <c r="A1818" t="s">
        <v>109</v>
      </c>
      <c r="C1818" s="41" t="s">
        <v>4237</v>
      </c>
      <c r="D1818" s="41" t="s">
        <v>439</v>
      </c>
      <c r="E1818" s="22" t="s">
        <v>4238</v>
      </c>
      <c r="F1818" s="64">
        <v>5519</v>
      </c>
      <c r="G1818" s="65" t="s">
        <v>131</v>
      </c>
    </row>
    <row r="1819" spans="1:7" outlineLevel="1" x14ac:dyDescent="0.25">
      <c r="A1819" t="s">
        <v>109</v>
      </c>
      <c r="C1819" s="41" t="s">
        <v>4239</v>
      </c>
      <c r="D1819" s="41" t="s">
        <v>439</v>
      </c>
      <c r="E1819" s="22" t="s">
        <v>4240</v>
      </c>
      <c r="F1819" s="64">
        <v>5519</v>
      </c>
      <c r="G1819" s="65" t="s">
        <v>131</v>
      </c>
    </row>
    <row r="1820" spans="1:7" outlineLevel="1" x14ac:dyDescent="0.25">
      <c r="A1820" t="s">
        <v>109</v>
      </c>
      <c r="C1820" s="41" t="s">
        <v>4241</v>
      </c>
      <c r="D1820" s="41" t="s">
        <v>439</v>
      </c>
      <c r="E1820" s="22" t="s">
        <v>4242</v>
      </c>
      <c r="F1820" s="64">
        <v>5555</v>
      </c>
      <c r="G1820" s="65" t="s">
        <v>131</v>
      </c>
    </row>
    <row r="1821" spans="1:7" outlineLevel="1" x14ac:dyDescent="0.25">
      <c r="A1821" t="s">
        <v>109</v>
      </c>
      <c r="C1821" s="41" t="s">
        <v>4243</v>
      </c>
      <c r="D1821" s="41" t="s">
        <v>439</v>
      </c>
      <c r="E1821" s="22" t="s">
        <v>4244</v>
      </c>
      <c r="F1821" s="64">
        <v>1601</v>
      </c>
      <c r="G1821" s="65" t="s">
        <v>105</v>
      </c>
    </row>
    <row r="1822" spans="1:7" outlineLevel="1" x14ac:dyDescent="0.25">
      <c r="A1822" t="s">
        <v>109</v>
      </c>
      <c r="C1822" s="41" t="s">
        <v>4245</v>
      </c>
      <c r="D1822" s="41" t="s">
        <v>439</v>
      </c>
      <c r="E1822" s="22" t="s">
        <v>4246</v>
      </c>
      <c r="F1822" s="64">
        <v>1601</v>
      </c>
      <c r="G1822" s="65" t="s">
        <v>105</v>
      </c>
    </row>
    <row r="1823" spans="1:7" outlineLevel="1" x14ac:dyDescent="0.25">
      <c r="A1823" t="s">
        <v>109</v>
      </c>
      <c r="C1823" s="41" t="s">
        <v>4247</v>
      </c>
      <c r="D1823" s="41" t="s">
        <v>439</v>
      </c>
      <c r="E1823" s="22" t="s">
        <v>4248</v>
      </c>
      <c r="F1823" s="64">
        <v>2901</v>
      </c>
      <c r="G1823" s="65" t="s">
        <v>131</v>
      </c>
    </row>
    <row r="1824" spans="1:7" outlineLevel="1" x14ac:dyDescent="0.25">
      <c r="A1824" t="s">
        <v>109</v>
      </c>
      <c r="C1824" s="41" t="s">
        <v>4249</v>
      </c>
      <c r="D1824" s="41" t="s">
        <v>439</v>
      </c>
      <c r="E1824" s="22" t="s">
        <v>4250</v>
      </c>
      <c r="F1824" s="64">
        <v>4645</v>
      </c>
      <c r="G1824" s="65" t="s">
        <v>131</v>
      </c>
    </row>
    <row r="1825" spans="1:7" outlineLevel="1" x14ac:dyDescent="0.25">
      <c r="A1825" t="s">
        <v>109</v>
      </c>
      <c r="C1825" s="41" t="s">
        <v>4251</v>
      </c>
      <c r="D1825" s="41" t="s">
        <v>439</v>
      </c>
      <c r="E1825" s="22" t="s">
        <v>4252</v>
      </c>
      <c r="F1825" s="64">
        <v>2801</v>
      </c>
      <c r="G1825" s="65" t="s">
        <v>131</v>
      </c>
    </row>
    <row r="1826" spans="1:7" outlineLevel="1" x14ac:dyDescent="0.25">
      <c r="A1826" t="s">
        <v>109</v>
      </c>
      <c r="C1826" s="41" t="s">
        <v>4253</v>
      </c>
      <c r="D1826" s="41" t="s">
        <v>439</v>
      </c>
      <c r="E1826" s="22" t="s">
        <v>4254</v>
      </c>
      <c r="F1826" s="64">
        <v>5100</v>
      </c>
      <c r="G1826" s="65" t="s">
        <v>131</v>
      </c>
    </row>
    <row r="1827" spans="1:7" outlineLevel="1" x14ac:dyDescent="0.25">
      <c r="A1827" t="s">
        <v>109</v>
      </c>
      <c r="C1827" s="41" t="s">
        <v>4255</v>
      </c>
      <c r="D1827" s="41" t="s">
        <v>439</v>
      </c>
      <c r="E1827" s="22" t="s">
        <v>4256</v>
      </c>
      <c r="F1827" s="64">
        <v>5100</v>
      </c>
      <c r="G1827" s="65" t="s">
        <v>131</v>
      </c>
    </row>
    <row r="1828" spans="1:7" outlineLevel="1" x14ac:dyDescent="0.25">
      <c r="A1828" t="s">
        <v>109</v>
      </c>
      <c r="C1828" s="41" t="s">
        <v>4257</v>
      </c>
      <c r="D1828" s="41" t="s">
        <v>439</v>
      </c>
      <c r="E1828" s="22" t="s">
        <v>4258</v>
      </c>
      <c r="F1828" s="64">
        <v>5125</v>
      </c>
      <c r="G1828" s="65" t="s">
        <v>131</v>
      </c>
    </row>
    <row r="1829" spans="1:7" outlineLevel="1" x14ac:dyDescent="0.25">
      <c r="A1829" t="s">
        <v>109</v>
      </c>
      <c r="C1829" s="41" t="s">
        <v>4259</v>
      </c>
      <c r="D1829" s="41" t="s">
        <v>439</v>
      </c>
      <c r="E1829" s="22" t="s">
        <v>4260</v>
      </c>
      <c r="F1829" s="64">
        <v>5125</v>
      </c>
      <c r="G1829" s="65" t="s">
        <v>131</v>
      </c>
    </row>
    <row r="1830" spans="1:7" outlineLevel="1" x14ac:dyDescent="0.25">
      <c r="A1830" t="s">
        <v>109</v>
      </c>
      <c r="C1830" s="41" t="s">
        <v>4261</v>
      </c>
      <c r="D1830" s="41" t="s">
        <v>439</v>
      </c>
      <c r="E1830" s="22" t="s">
        <v>4262</v>
      </c>
      <c r="F1830" s="64">
        <v>2126</v>
      </c>
      <c r="G1830" s="65" t="s">
        <v>131</v>
      </c>
    </row>
    <row r="1831" spans="1:7" outlineLevel="1" x14ac:dyDescent="0.25">
      <c r="A1831" t="s">
        <v>109</v>
      </c>
      <c r="C1831" s="41" t="s">
        <v>4263</v>
      </c>
      <c r="D1831" s="41" t="s">
        <v>439</v>
      </c>
      <c r="E1831" s="22" t="s">
        <v>4264</v>
      </c>
      <c r="F1831" s="64">
        <v>6600</v>
      </c>
      <c r="G1831" s="65" t="s">
        <v>131</v>
      </c>
    </row>
    <row r="1832" spans="1:7" outlineLevel="1" x14ac:dyDescent="0.25">
      <c r="A1832" t="s">
        <v>109</v>
      </c>
      <c r="C1832" s="41" t="s">
        <v>4265</v>
      </c>
      <c r="D1832" s="41" t="s">
        <v>439</v>
      </c>
      <c r="E1832" s="22" t="s">
        <v>4266</v>
      </c>
      <c r="F1832" s="64">
        <v>6550</v>
      </c>
      <c r="G1832" s="65" t="s">
        <v>105</v>
      </c>
    </row>
    <row r="1833" spans="1:7" outlineLevel="1" x14ac:dyDescent="0.25">
      <c r="A1833" t="s">
        <v>109</v>
      </c>
      <c r="C1833" s="41" t="s">
        <v>4267</v>
      </c>
      <c r="D1833" s="41" t="s">
        <v>439</v>
      </c>
      <c r="E1833" s="22" t="s">
        <v>4268</v>
      </c>
      <c r="F1833" s="64">
        <v>6600</v>
      </c>
      <c r="G1833" s="65" t="s">
        <v>131</v>
      </c>
    </row>
    <row r="1834" spans="1:7" outlineLevel="1" x14ac:dyDescent="0.25">
      <c r="A1834" t="s">
        <v>109</v>
      </c>
      <c r="C1834" s="41" t="s">
        <v>4269</v>
      </c>
      <c r="D1834" s="41" t="s">
        <v>439</v>
      </c>
      <c r="E1834" s="22" t="s">
        <v>4270</v>
      </c>
      <c r="F1834" s="64">
        <v>6600</v>
      </c>
      <c r="G1834" s="65" t="s">
        <v>131</v>
      </c>
    </row>
    <row r="1835" spans="1:7" outlineLevel="1" x14ac:dyDescent="0.25">
      <c r="A1835" t="s">
        <v>109</v>
      </c>
      <c r="C1835" s="41" t="s">
        <v>4271</v>
      </c>
      <c r="D1835" s="41" t="s">
        <v>439</v>
      </c>
      <c r="E1835" s="22" t="s">
        <v>4272</v>
      </c>
      <c r="F1835" s="64">
        <v>6600</v>
      </c>
      <c r="G1835" s="65" t="s">
        <v>105</v>
      </c>
    </row>
    <row r="1836" spans="1:7" outlineLevel="1" x14ac:dyDescent="0.25">
      <c r="A1836" t="s">
        <v>109</v>
      </c>
      <c r="C1836" s="41" t="s">
        <v>4273</v>
      </c>
      <c r="D1836" s="41" t="s">
        <v>439</v>
      </c>
      <c r="E1836" s="22" t="s">
        <v>4274</v>
      </c>
      <c r="F1836" s="64">
        <v>6600</v>
      </c>
      <c r="G1836" s="65" t="s">
        <v>105</v>
      </c>
    </row>
    <row r="1837" spans="1:7" outlineLevel="1" x14ac:dyDescent="0.25">
      <c r="A1837" t="s">
        <v>109</v>
      </c>
      <c r="C1837" s="41" t="s">
        <v>4275</v>
      </c>
      <c r="D1837" s="41" t="s">
        <v>439</v>
      </c>
      <c r="E1837" s="22" t="s">
        <v>4276</v>
      </c>
      <c r="F1837" s="64">
        <v>6600</v>
      </c>
      <c r="G1837" s="65" t="s">
        <v>105</v>
      </c>
    </row>
    <row r="1838" spans="1:7" outlineLevel="1" x14ac:dyDescent="0.25">
      <c r="A1838" t="s">
        <v>109</v>
      </c>
      <c r="C1838" s="41" t="s">
        <v>4277</v>
      </c>
      <c r="D1838" s="41" t="s">
        <v>439</v>
      </c>
      <c r="E1838" s="22" t="s">
        <v>4278</v>
      </c>
      <c r="F1838" s="64">
        <v>6600</v>
      </c>
      <c r="G1838" s="65" t="s">
        <v>105</v>
      </c>
    </row>
    <row r="1839" spans="1:7" outlineLevel="1" x14ac:dyDescent="0.25">
      <c r="A1839" t="s">
        <v>109</v>
      </c>
      <c r="C1839" s="41" t="s">
        <v>4279</v>
      </c>
      <c r="D1839" s="41" t="s">
        <v>439</v>
      </c>
      <c r="E1839" s="22" t="s">
        <v>4280</v>
      </c>
      <c r="F1839" s="64">
        <v>6600</v>
      </c>
      <c r="G1839" s="65" t="s">
        <v>131</v>
      </c>
    </row>
    <row r="1840" spans="1:7" outlineLevel="1" x14ac:dyDescent="0.25">
      <c r="A1840" t="s">
        <v>109</v>
      </c>
      <c r="C1840" s="41" t="s">
        <v>4281</v>
      </c>
      <c r="D1840" s="41" t="s">
        <v>439</v>
      </c>
      <c r="E1840" s="22" t="s">
        <v>4282</v>
      </c>
      <c r="F1840" s="64">
        <v>6600</v>
      </c>
      <c r="G1840" s="65" t="s">
        <v>105</v>
      </c>
    </row>
    <row r="1841" spans="1:7" outlineLevel="1" x14ac:dyDescent="0.25">
      <c r="A1841" t="s">
        <v>109</v>
      </c>
      <c r="C1841" s="41" t="s">
        <v>4283</v>
      </c>
      <c r="D1841" s="41" t="s">
        <v>439</v>
      </c>
      <c r="E1841" s="22" t="s">
        <v>4284</v>
      </c>
      <c r="F1841" s="64">
        <v>6600</v>
      </c>
      <c r="G1841" s="65" t="s">
        <v>105</v>
      </c>
    </row>
    <row r="1842" spans="1:7" outlineLevel="1" x14ac:dyDescent="0.25">
      <c r="A1842" t="s">
        <v>109</v>
      </c>
      <c r="C1842" s="41" t="s">
        <v>4285</v>
      </c>
      <c r="D1842" s="41" t="s">
        <v>439</v>
      </c>
      <c r="E1842" s="22" t="s">
        <v>4286</v>
      </c>
      <c r="F1842" s="64">
        <v>6600</v>
      </c>
      <c r="G1842" s="65" t="s">
        <v>105</v>
      </c>
    </row>
    <row r="1843" spans="1:7" outlineLevel="1" x14ac:dyDescent="0.25">
      <c r="A1843" t="s">
        <v>109</v>
      </c>
      <c r="C1843" s="41" t="s">
        <v>4287</v>
      </c>
      <c r="D1843" s="41" t="s">
        <v>439</v>
      </c>
      <c r="E1843" s="22" t="s">
        <v>4288</v>
      </c>
      <c r="F1843" s="64">
        <v>6600</v>
      </c>
      <c r="G1843" s="65" t="s">
        <v>131</v>
      </c>
    </row>
    <row r="1844" spans="1:7" outlineLevel="1" x14ac:dyDescent="0.25">
      <c r="A1844" t="s">
        <v>109</v>
      </c>
      <c r="C1844" s="41" t="s">
        <v>4289</v>
      </c>
      <c r="D1844" s="41" t="s">
        <v>439</v>
      </c>
      <c r="E1844" s="22" t="s">
        <v>4290</v>
      </c>
      <c r="F1844" s="64">
        <v>6600</v>
      </c>
      <c r="G1844" s="65" t="s">
        <v>131</v>
      </c>
    </row>
    <row r="1845" spans="1:7" outlineLevel="1" x14ac:dyDescent="0.25">
      <c r="A1845" t="s">
        <v>109</v>
      </c>
      <c r="C1845" s="41" t="s">
        <v>4291</v>
      </c>
      <c r="D1845" s="41" t="s">
        <v>439</v>
      </c>
      <c r="E1845" s="22" t="s">
        <v>4292</v>
      </c>
      <c r="F1845" s="64">
        <v>6600</v>
      </c>
      <c r="G1845" s="65" t="s">
        <v>131</v>
      </c>
    </row>
    <row r="1846" spans="1:7" outlineLevel="1" x14ac:dyDescent="0.25">
      <c r="A1846" t="s">
        <v>109</v>
      </c>
      <c r="C1846" s="41" t="s">
        <v>4293</v>
      </c>
      <c r="D1846" s="41" t="s">
        <v>439</v>
      </c>
      <c r="E1846" s="22" t="s">
        <v>4294</v>
      </c>
      <c r="F1846" s="64">
        <v>6600</v>
      </c>
      <c r="G1846" s="65" t="s">
        <v>131</v>
      </c>
    </row>
    <row r="1847" spans="1:7" outlineLevel="1" x14ac:dyDescent="0.25">
      <c r="A1847" t="s">
        <v>109</v>
      </c>
      <c r="C1847" s="41" t="s">
        <v>4295</v>
      </c>
      <c r="D1847" s="41" t="s">
        <v>439</v>
      </c>
      <c r="E1847" s="22" t="s">
        <v>4296</v>
      </c>
      <c r="F1847" s="64">
        <v>6600</v>
      </c>
      <c r="G1847" s="65" t="s">
        <v>105</v>
      </c>
    </row>
    <row r="1848" spans="1:7" outlineLevel="1" x14ac:dyDescent="0.25">
      <c r="A1848" t="s">
        <v>109</v>
      </c>
      <c r="C1848" s="41" t="s">
        <v>4297</v>
      </c>
      <c r="D1848" s="41" t="s">
        <v>439</v>
      </c>
      <c r="E1848" s="22" t="s">
        <v>4298</v>
      </c>
      <c r="F1848" s="64">
        <v>6600</v>
      </c>
      <c r="G1848" s="65" t="s">
        <v>105</v>
      </c>
    </row>
    <row r="1849" spans="1:7" outlineLevel="1" x14ac:dyDescent="0.25">
      <c r="A1849" t="s">
        <v>109</v>
      </c>
      <c r="C1849" s="41" t="s">
        <v>4299</v>
      </c>
      <c r="D1849" s="41" t="s">
        <v>439</v>
      </c>
      <c r="E1849" s="22" t="s">
        <v>4300</v>
      </c>
      <c r="F1849" s="64">
        <v>6600</v>
      </c>
      <c r="G1849" s="65" t="s">
        <v>105</v>
      </c>
    </row>
    <row r="1850" spans="1:7" outlineLevel="1" x14ac:dyDescent="0.25">
      <c r="A1850" t="s">
        <v>109</v>
      </c>
      <c r="C1850" s="41" t="s">
        <v>4301</v>
      </c>
      <c r="D1850" s="41" t="s">
        <v>439</v>
      </c>
      <c r="E1850" s="22" t="s">
        <v>4302</v>
      </c>
      <c r="F1850" s="64">
        <v>6600</v>
      </c>
      <c r="G1850" s="65" t="s">
        <v>131</v>
      </c>
    </row>
    <row r="1851" spans="1:7" outlineLevel="1" x14ac:dyDescent="0.25">
      <c r="A1851" t="s">
        <v>109</v>
      </c>
      <c r="C1851" s="41" t="s">
        <v>4303</v>
      </c>
      <c r="D1851" s="41" t="s">
        <v>439</v>
      </c>
      <c r="E1851" s="22" t="s">
        <v>4304</v>
      </c>
      <c r="F1851" s="64">
        <v>6600</v>
      </c>
      <c r="G1851" s="65" t="s">
        <v>131</v>
      </c>
    </row>
    <row r="1852" spans="1:7" outlineLevel="1" x14ac:dyDescent="0.25">
      <c r="A1852" t="s">
        <v>109</v>
      </c>
      <c r="C1852" s="41" t="s">
        <v>4305</v>
      </c>
      <c r="D1852" s="41" t="s">
        <v>439</v>
      </c>
      <c r="E1852" s="22" t="s">
        <v>4306</v>
      </c>
      <c r="F1852" s="64">
        <v>5025</v>
      </c>
      <c r="G1852" s="65" t="s">
        <v>105</v>
      </c>
    </row>
    <row r="1853" spans="1:7" outlineLevel="1" x14ac:dyDescent="0.25">
      <c r="A1853" t="s">
        <v>109</v>
      </c>
      <c r="C1853" s="41" t="s">
        <v>4307</v>
      </c>
      <c r="D1853" s="41" t="s">
        <v>439</v>
      </c>
      <c r="E1853" s="22" t="s">
        <v>4308</v>
      </c>
      <c r="F1853" s="64">
        <v>3525</v>
      </c>
      <c r="G1853" s="65" t="s">
        <v>105</v>
      </c>
    </row>
    <row r="1854" spans="1:7" outlineLevel="1" x14ac:dyDescent="0.25">
      <c r="A1854" t="s">
        <v>109</v>
      </c>
      <c r="C1854" s="41" t="s">
        <v>4309</v>
      </c>
      <c r="D1854" s="41" t="s">
        <v>439</v>
      </c>
      <c r="E1854" s="22" t="s">
        <v>4310</v>
      </c>
      <c r="F1854" s="64">
        <v>4440</v>
      </c>
      <c r="G1854" s="65" t="s">
        <v>105</v>
      </c>
    </row>
    <row r="1855" spans="1:7" outlineLevel="1" x14ac:dyDescent="0.25">
      <c r="A1855" t="s">
        <v>109</v>
      </c>
      <c r="C1855" s="41" t="s">
        <v>4311</v>
      </c>
      <c r="D1855" s="41" t="s">
        <v>439</v>
      </c>
      <c r="E1855" s="22" t="s">
        <v>4312</v>
      </c>
      <c r="F1855" s="64">
        <v>4440</v>
      </c>
      <c r="G1855" s="65" t="s">
        <v>131</v>
      </c>
    </row>
    <row r="1856" spans="1:7" outlineLevel="1" x14ac:dyDescent="0.25">
      <c r="A1856" t="s">
        <v>109</v>
      </c>
      <c r="C1856" s="41" t="s">
        <v>4313</v>
      </c>
      <c r="D1856" s="41" t="s">
        <v>439</v>
      </c>
      <c r="E1856" s="22" t="s">
        <v>4314</v>
      </c>
      <c r="F1856" s="64">
        <v>5155</v>
      </c>
      <c r="G1856" s="65" t="s">
        <v>105</v>
      </c>
    </row>
    <row r="1857" spans="1:7" outlineLevel="1" x14ac:dyDescent="0.25">
      <c r="A1857" t="s">
        <v>109</v>
      </c>
      <c r="C1857" s="41" t="s">
        <v>4315</v>
      </c>
      <c r="D1857" s="41" t="s">
        <v>439</v>
      </c>
      <c r="E1857" s="22" t="s">
        <v>4316</v>
      </c>
      <c r="F1857" s="64">
        <v>6550</v>
      </c>
      <c r="G1857" s="65" t="s">
        <v>105</v>
      </c>
    </row>
    <row r="1858" spans="1:7" outlineLevel="1" x14ac:dyDescent="0.25">
      <c r="A1858" t="s">
        <v>109</v>
      </c>
      <c r="C1858" s="41" t="s">
        <v>4317</v>
      </c>
      <c r="D1858" s="41" t="s">
        <v>439</v>
      </c>
      <c r="E1858" s="22" t="s">
        <v>4318</v>
      </c>
      <c r="F1858" s="64">
        <v>6550</v>
      </c>
      <c r="G1858" s="65" t="s">
        <v>105</v>
      </c>
    </row>
    <row r="1859" spans="1:7" outlineLevel="1" x14ac:dyDescent="0.25">
      <c r="A1859" t="s">
        <v>109</v>
      </c>
      <c r="C1859" s="41" t="s">
        <v>4319</v>
      </c>
      <c r="D1859" s="41" t="s">
        <v>439</v>
      </c>
      <c r="E1859" s="22" t="s">
        <v>4320</v>
      </c>
      <c r="F1859" s="64">
        <v>5155</v>
      </c>
      <c r="G1859" s="65" t="s">
        <v>105</v>
      </c>
    </row>
    <row r="1860" spans="1:7" outlineLevel="1" x14ac:dyDescent="0.25">
      <c r="A1860" t="s">
        <v>109</v>
      </c>
      <c r="C1860" s="41" t="s">
        <v>4321</v>
      </c>
      <c r="D1860" s="41" t="s">
        <v>439</v>
      </c>
      <c r="E1860" s="22" t="s">
        <v>4322</v>
      </c>
      <c r="F1860" s="64">
        <v>5155</v>
      </c>
      <c r="G1860" s="65" t="s">
        <v>131</v>
      </c>
    </row>
    <row r="1861" spans="1:7" outlineLevel="1" x14ac:dyDescent="0.25">
      <c r="A1861" t="s">
        <v>109</v>
      </c>
      <c r="C1861" s="41" t="s">
        <v>4323</v>
      </c>
      <c r="D1861" s="41" t="s">
        <v>439</v>
      </c>
      <c r="E1861" s="22" t="s">
        <v>4324</v>
      </c>
      <c r="F1861" s="64">
        <v>5155</v>
      </c>
      <c r="G1861" s="65" t="s">
        <v>105</v>
      </c>
    </row>
    <row r="1862" spans="1:7" outlineLevel="1" x14ac:dyDescent="0.25">
      <c r="A1862" t="s">
        <v>109</v>
      </c>
      <c r="C1862" s="41" t="s">
        <v>4325</v>
      </c>
      <c r="D1862" s="41" t="s">
        <v>439</v>
      </c>
      <c r="E1862" s="22" t="s">
        <v>4326</v>
      </c>
      <c r="F1862" s="64">
        <v>5125</v>
      </c>
      <c r="G1862" s="65" t="s">
        <v>105</v>
      </c>
    </row>
    <row r="1863" spans="1:7" outlineLevel="1" x14ac:dyDescent="0.25">
      <c r="A1863" t="s">
        <v>109</v>
      </c>
      <c r="C1863" s="41" t="s">
        <v>4327</v>
      </c>
      <c r="D1863" s="41" t="s">
        <v>439</v>
      </c>
      <c r="E1863" s="22" t="s">
        <v>4328</v>
      </c>
      <c r="F1863" s="64">
        <v>6575</v>
      </c>
      <c r="G1863" s="65" t="s">
        <v>105</v>
      </c>
    </row>
    <row r="1864" spans="1:7" outlineLevel="1" x14ac:dyDescent="0.25">
      <c r="A1864" t="s">
        <v>109</v>
      </c>
      <c r="C1864" s="41" t="s">
        <v>4329</v>
      </c>
      <c r="D1864" s="41" t="s">
        <v>439</v>
      </c>
      <c r="E1864" s="22" t="s">
        <v>4330</v>
      </c>
      <c r="F1864" s="64">
        <v>6575</v>
      </c>
      <c r="G1864" s="65" t="s">
        <v>131</v>
      </c>
    </row>
    <row r="1865" spans="1:7" outlineLevel="1" x14ac:dyDescent="0.25">
      <c r="A1865" t="s">
        <v>109</v>
      </c>
      <c r="C1865" s="41" t="s">
        <v>4331</v>
      </c>
      <c r="D1865" s="41" t="s">
        <v>439</v>
      </c>
      <c r="E1865" s="22" t="s">
        <v>4332</v>
      </c>
      <c r="F1865" s="64">
        <v>2440</v>
      </c>
      <c r="G1865" s="65" t="s">
        <v>105</v>
      </c>
    </row>
    <row r="1866" spans="1:7" outlineLevel="1" x14ac:dyDescent="0.25">
      <c r="A1866" t="s">
        <v>109</v>
      </c>
      <c r="C1866" s="41" t="s">
        <v>4333</v>
      </c>
      <c r="D1866" s="41" t="s">
        <v>439</v>
      </c>
      <c r="E1866" s="22" t="s">
        <v>4334</v>
      </c>
      <c r="F1866" s="64">
        <v>5502</v>
      </c>
      <c r="G1866" s="65" t="s">
        <v>131</v>
      </c>
    </row>
    <row r="1867" spans="1:7" outlineLevel="1" x14ac:dyDescent="0.25">
      <c r="A1867" t="s">
        <v>109</v>
      </c>
      <c r="C1867" s="41" t="s">
        <v>4335</v>
      </c>
      <c r="D1867" s="41" t="s">
        <v>439</v>
      </c>
      <c r="E1867" s="22" t="s">
        <v>2607</v>
      </c>
      <c r="F1867" s="64">
        <v>5502</v>
      </c>
      <c r="G1867" s="65" t="s">
        <v>105</v>
      </c>
    </row>
    <row r="1868" spans="1:7" outlineLevel="1" x14ac:dyDescent="0.25">
      <c r="A1868" t="s">
        <v>109</v>
      </c>
      <c r="C1868" s="41" t="s">
        <v>4336</v>
      </c>
      <c r="D1868" s="41" t="s">
        <v>439</v>
      </c>
      <c r="E1868" s="22" t="s">
        <v>4337</v>
      </c>
      <c r="F1868" s="64">
        <v>5152</v>
      </c>
      <c r="G1868" s="65" t="s">
        <v>131</v>
      </c>
    </row>
    <row r="1869" spans="1:7" outlineLevel="1" x14ac:dyDescent="0.25">
      <c r="A1869" t="s">
        <v>109</v>
      </c>
      <c r="C1869" s="41" t="s">
        <v>4338</v>
      </c>
      <c r="D1869" s="41" t="s">
        <v>439</v>
      </c>
      <c r="E1869" s="22" t="s">
        <v>4339</v>
      </c>
      <c r="F1869" s="64">
        <v>5100</v>
      </c>
      <c r="G1869" s="65" t="s">
        <v>105</v>
      </c>
    </row>
    <row r="1870" spans="1:7" outlineLevel="1" x14ac:dyDescent="0.25">
      <c r="A1870" t="s">
        <v>109</v>
      </c>
      <c r="C1870" s="41" t="s">
        <v>4340</v>
      </c>
      <c r="D1870" s="41" t="s">
        <v>439</v>
      </c>
      <c r="E1870" s="22" t="s">
        <v>4341</v>
      </c>
      <c r="F1870" s="64">
        <v>3501</v>
      </c>
      <c r="G1870" s="65" t="s">
        <v>105</v>
      </c>
    </row>
    <row r="1871" spans="1:7" outlineLevel="1" x14ac:dyDescent="0.25">
      <c r="A1871" t="s">
        <v>109</v>
      </c>
      <c r="C1871" s="41" t="s">
        <v>4342</v>
      </c>
      <c r="D1871" s="41" t="s">
        <v>439</v>
      </c>
      <c r="E1871" s="22" t="s">
        <v>4343</v>
      </c>
      <c r="F1871" s="64">
        <v>6600</v>
      </c>
      <c r="G1871" s="65" t="s">
        <v>105</v>
      </c>
    </row>
    <row r="1872" spans="1:7" outlineLevel="1" x14ac:dyDescent="0.25">
      <c r="A1872" t="s">
        <v>109</v>
      </c>
      <c r="C1872" s="41" t="s">
        <v>4344</v>
      </c>
      <c r="D1872" s="41" t="s">
        <v>439</v>
      </c>
      <c r="E1872" s="22" t="s">
        <v>4345</v>
      </c>
      <c r="F1872" s="64">
        <v>5025</v>
      </c>
      <c r="G1872" s="65" t="s">
        <v>105</v>
      </c>
    </row>
    <row r="1873" spans="1:7" outlineLevel="1" x14ac:dyDescent="0.25">
      <c r="A1873" t="s">
        <v>109</v>
      </c>
      <c r="C1873" s="41" t="s">
        <v>4346</v>
      </c>
      <c r="D1873" s="41" t="s">
        <v>439</v>
      </c>
      <c r="E1873" s="22" t="s">
        <v>4347</v>
      </c>
      <c r="F1873" s="64">
        <v>2601</v>
      </c>
      <c r="G1873" s="65" t="s">
        <v>131</v>
      </c>
    </row>
    <row r="1874" spans="1:7" outlineLevel="1" x14ac:dyDescent="0.25">
      <c r="A1874" t="s">
        <v>109</v>
      </c>
      <c r="C1874" s="41" t="s">
        <v>4348</v>
      </c>
      <c r="D1874" s="41" t="s">
        <v>439</v>
      </c>
      <c r="E1874" s="22" t="s">
        <v>4349</v>
      </c>
      <c r="F1874" s="64">
        <v>5125</v>
      </c>
      <c r="G1874" s="65" t="s">
        <v>131</v>
      </c>
    </row>
    <row r="1875" spans="1:7" outlineLevel="1" x14ac:dyDescent="0.25">
      <c r="A1875" t="s">
        <v>109</v>
      </c>
      <c r="C1875" s="41" t="s">
        <v>4350</v>
      </c>
      <c r="D1875" s="41" t="s">
        <v>439</v>
      </c>
      <c r="E1875" s="22" t="s">
        <v>4351</v>
      </c>
      <c r="F1875" s="64">
        <v>5100</v>
      </c>
      <c r="G1875" s="65" t="s">
        <v>105</v>
      </c>
    </row>
    <row r="1876" spans="1:7" outlineLevel="1" x14ac:dyDescent="0.25">
      <c r="A1876" t="s">
        <v>109</v>
      </c>
      <c r="C1876" s="41" t="s">
        <v>4352</v>
      </c>
      <c r="D1876" s="41" t="s">
        <v>439</v>
      </c>
      <c r="E1876" s="22" t="s">
        <v>4353</v>
      </c>
      <c r="F1876" s="64">
        <v>5100</v>
      </c>
      <c r="G1876" s="65" t="s">
        <v>105</v>
      </c>
    </row>
    <row r="1877" spans="1:7" outlineLevel="1" x14ac:dyDescent="0.25">
      <c r="A1877" t="s">
        <v>109</v>
      </c>
      <c r="C1877" s="41" t="s">
        <v>4354</v>
      </c>
      <c r="D1877" s="41" t="s">
        <v>439</v>
      </c>
      <c r="E1877" s="22" t="s">
        <v>4355</v>
      </c>
      <c r="F1877" s="64">
        <v>5025</v>
      </c>
      <c r="G1877" s="65" t="s">
        <v>105</v>
      </c>
    </row>
    <row r="1878" spans="1:7" outlineLevel="1" x14ac:dyDescent="0.25">
      <c r="A1878" t="s">
        <v>109</v>
      </c>
      <c r="C1878" s="41" t="s">
        <v>4356</v>
      </c>
      <c r="D1878" s="41" t="s">
        <v>439</v>
      </c>
      <c r="E1878" s="22" t="s">
        <v>4357</v>
      </c>
      <c r="F1878" s="64">
        <v>5025</v>
      </c>
      <c r="G1878" s="65" t="s">
        <v>105</v>
      </c>
    </row>
    <row r="1879" spans="1:7" outlineLevel="1" x14ac:dyDescent="0.25">
      <c r="A1879" t="s">
        <v>109</v>
      </c>
      <c r="C1879" s="41" t="s">
        <v>4358</v>
      </c>
      <c r="D1879" s="41" t="s">
        <v>439</v>
      </c>
      <c r="E1879" s="22" t="s">
        <v>4359</v>
      </c>
      <c r="F1879" s="64">
        <v>5025</v>
      </c>
      <c r="G1879" s="65" t="s">
        <v>105</v>
      </c>
    </row>
    <row r="1880" spans="1:7" outlineLevel="1" x14ac:dyDescent="0.25">
      <c r="A1880" t="s">
        <v>109</v>
      </c>
      <c r="C1880" s="41" t="s">
        <v>4360</v>
      </c>
      <c r="D1880" s="41" t="s">
        <v>439</v>
      </c>
      <c r="E1880" s="22" t="s">
        <v>4361</v>
      </c>
      <c r="F1880" s="64">
        <v>5100</v>
      </c>
      <c r="G1880" s="65" t="s">
        <v>131</v>
      </c>
    </row>
    <row r="1881" spans="1:7" outlineLevel="1" x14ac:dyDescent="0.25">
      <c r="A1881" t="s">
        <v>109</v>
      </c>
      <c r="C1881" s="41" t="s">
        <v>4362</v>
      </c>
      <c r="D1881" s="41" t="s">
        <v>439</v>
      </c>
      <c r="E1881" s="22" t="s">
        <v>4363</v>
      </c>
      <c r="F1881" s="64">
        <v>2126</v>
      </c>
      <c r="G1881" s="65" t="s">
        <v>105</v>
      </c>
    </row>
    <row r="1882" spans="1:7" outlineLevel="1" x14ac:dyDescent="0.25">
      <c r="A1882" t="s">
        <v>109</v>
      </c>
      <c r="C1882" s="41" t="s">
        <v>4364</v>
      </c>
      <c r="D1882" s="41" t="s">
        <v>439</v>
      </c>
      <c r="E1882" s="22" t="s">
        <v>4365</v>
      </c>
      <c r="F1882" s="64">
        <v>5100</v>
      </c>
      <c r="G1882" s="65" t="s">
        <v>105</v>
      </c>
    </row>
    <row r="1883" spans="1:7" outlineLevel="1" x14ac:dyDescent="0.25">
      <c r="A1883" t="s">
        <v>109</v>
      </c>
      <c r="C1883" s="41" t="s">
        <v>4366</v>
      </c>
      <c r="D1883" s="41" t="s">
        <v>439</v>
      </c>
      <c r="E1883" s="22" t="s">
        <v>4367</v>
      </c>
      <c r="F1883" s="64">
        <v>5025</v>
      </c>
      <c r="G1883" s="65" t="s">
        <v>105</v>
      </c>
    </row>
    <row r="1884" spans="1:7" outlineLevel="1" x14ac:dyDescent="0.25">
      <c r="A1884" t="s">
        <v>109</v>
      </c>
      <c r="C1884" s="41" t="s">
        <v>4368</v>
      </c>
      <c r="D1884" s="41" t="s">
        <v>439</v>
      </c>
      <c r="E1884" s="22" t="s">
        <v>4369</v>
      </c>
      <c r="F1884" s="64">
        <v>5140</v>
      </c>
      <c r="G1884" s="65" t="s">
        <v>131</v>
      </c>
    </row>
    <row r="1885" spans="1:7" outlineLevel="1" x14ac:dyDescent="0.25">
      <c r="A1885" t="s">
        <v>109</v>
      </c>
      <c r="C1885" s="41" t="s">
        <v>4370</v>
      </c>
      <c r="D1885" s="41" t="s">
        <v>439</v>
      </c>
      <c r="E1885" s="22" t="s">
        <v>4371</v>
      </c>
      <c r="F1885" s="64">
        <v>5025</v>
      </c>
      <c r="G1885" s="65" t="s">
        <v>131</v>
      </c>
    </row>
    <row r="1886" spans="1:7" outlineLevel="1" x14ac:dyDescent="0.25">
      <c r="A1886" t="s">
        <v>109</v>
      </c>
      <c r="C1886" s="41" t="s">
        <v>4372</v>
      </c>
      <c r="D1886" s="41" t="s">
        <v>439</v>
      </c>
      <c r="E1886" s="22" t="s">
        <v>4373</v>
      </c>
      <c r="F1886" s="64">
        <v>5025</v>
      </c>
      <c r="G1886" s="65" t="s">
        <v>105</v>
      </c>
    </row>
    <row r="1887" spans="1:7" outlineLevel="1" x14ac:dyDescent="0.25">
      <c r="A1887" t="s">
        <v>109</v>
      </c>
      <c r="C1887" s="41" t="s">
        <v>4374</v>
      </c>
      <c r="D1887" s="41" t="s">
        <v>439</v>
      </c>
      <c r="E1887" s="22" t="s">
        <v>4375</v>
      </c>
      <c r="F1887" s="64">
        <v>5100</v>
      </c>
      <c r="G1887" s="65" t="s">
        <v>105</v>
      </c>
    </row>
    <row r="1888" spans="1:7" outlineLevel="1" x14ac:dyDescent="0.25">
      <c r="A1888" t="s">
        <v>109</v>
      </c>
      <c r="C1888" s="41" t="s">
        <v>4376</v>
      </c>
      <c r="D1888" s="41" t="s">
        <v>439</v>
      </c>
      <c r="E1888" s="22" t="s">
        <v>4377</v>
      </c>
      <c r="F1888" s="64">
        <v>5100</v>
      </c>
      <c r="G1888" s="65" t="s">
        <v>131</v>
      </c>
    </row>
    <row r="1889" spans="1:7" outlineLevel="1" x14ac:dyDescent="0.25">
      <c r="A1889" t="s">
        <v>109</v>
      </c>
      <c r="C1889" s="41" t="s">
        <v>4378</v>
      </c>
      <c r="D1889" s="41" t="s">
        <v>439</v>
      </c>
      <c r="E1889" s="22" t="s">
        <v>4379</v>
      </c>
      <c r="F1889" s="64">
        <v>6600</v>
      </c>
      <c r="G1889" s="65" t="s">
        <v>131</v>
      </c>
    </row>
    <row r="1890" spans="1:7" outlineLevel="1" x14ac:dyDescent="0.25">
      <c r="A1890" t="s">
        <v>109</v>
      </c>
      <c r="C1890" s="41" t="s">
        <v>4380</v>
      </c>
      <c r="D1890" s="41" t="s">
        <v>439</v>
      </c>
      <c r="E1890" s="22" t="s">
        <v>4381</v>
      </c>
      <c r="F1890" s="64">
        <v>4645</v>
      </c>
      <c r="G1890" s="65" t="s">
        <v>105</v>
      </c>
    </row>
    <row r="1891" spans="1:7" outlineLevel="1" x14ac:dyDescent="0.25">
      <c r="A1891" t="s">
        <v>109</v>
      </c>
      <c r="C1891" s="41" t="s">
        <v>4382</v>
      </c>
      <c r="D1891" s="41" t="s">
        <v>439</v>
      </c>
      <c r="E1891" s="22" t="s">
        <v>4383</v>
      </c>
      <c r="F1891" s="64">
        <v>3700</v>
      </c>
      <c r="G1891" s="65" t="s">
        <v>105</v>
      </c>
    </row>
    <row r="1892" spans="1:7" outlineLevel="1" x14ac:dyDescent="0.25">
      <c r="A1892" t="s">
        <v>109</v>
      </c>
      <c r="C1892" s="41" t="s">
        <v>4384</v>
      </c>
      <c r="D1892" s="41" t="s">
        <v>439</v>
      </c>
      <c r="E1892" s="22" t="s">
        <v>4385</v>
      </c>
      <c r="F1892" s="64">
        <v>1520</v>
      </c>
      <c r="G1892" s="65" t="s">
        <v>131</v>
      </c>
    </row>
    <row r="1893" spans="1:7" outlineLevel="1" x14ac:dyDescent="0.25">
      <c r="A1893" t="s">
        <v>109</v>
      </c>
      <c r="C1893" s="41" t="s">
        <v>4386</v>
      </c>
      <c r="D1893" s="41" t="s">
        <v>439</v>
      </c>
      <c r="E1893" s="22" t="s">
        <v>4387</v>
      </c>
      <c r="F1893" s="64">
        <v>2980</v>
      </c>
      <c r="G1893" s="65" t="s">
        <v>105</v>
      </c>
    </row>
    <row r="1894" spans="1:7" outlineLevel="1" x14ac:dyDescent="0.25">
      <c r="A1894" t="s">
        <v>109</v>
      </c>
      <c r="C1894" s="41" t="s">
        <v>4388</v>
      </c>
      <c r="D1894" s="41" t="s">
        <v>439</v>
      </c>
      <c r="E1894" s="22" t="s">
        <v>4389</v>
      </c>
      <c r="F1894" s="64">
        <v>2980</v>
      </c>
      <c r="G1894" s="65" t="s">
        <v>105</v>
      </c>
    </row>
    <row r="1895" spans="1:7" outlineLevel="1" x14ac:dyDescent="0.25">
      <c r="A1895" t="s">
        <v>109</v>
      </c>
      <c r="C1895" s="41" t="s">
        <v>4390</v>
      </c>
      <c r="D1895" s="41" t="s">
        <v>439</v>
      </c>
      <c r="E1895" s="22" t="s">
        <v>4391</v>
      </c>
      <c r="F1895" s="64">
        <v>4645</v>
      </c>
      <c r="G1895" s="65" t="s">
        <v>105</v>
      </c>
    </row>
    <row r="1896" spans="1:7" outlineLevel="1" x14ac:dyDescent="0.25">
      <c r="A1896" t="s">
        <v>109</v>
      </c>
      <c r="C1896" s="41" t="s">
        <v>4392</v>
      </c>
      <c r="D1896" s="41" t="s">
        <v>439</v>
      </c>
      <c r="E1896" s="22" t="s">
        <v>4391</v>
      </c>
      <c r="F1896" s="64">
        <v>4645</v>
      </c>
      <c r="G1896" s="65" t="s">
        <v>105</v>
      </c>
    </row>
    <row r="1897" spans="1:7" outlineLevel="1" x14ac:dyDescent="0.25">
      <c r="A1897" t="s">
        <v>109</v>
      </c>
      <c r="C1897" s="41" t="s">
        <v>4393</v>
      </c>
      <c r="D1897" s="41" t="s">
        <v>439</v>
      </c>
      <c r="E1897" s="22" t="s">
        <v>4394</v>
      </c>
      <c r="F1897" s="64">
        <v>4645</v>
      </c>
      <c r="G1897" s="65" t="s">
        <v>131</v>
      </c>
    </row>
    <row r="1898" spans="1:7" outlineLevel="1" x14ac:dyDescent="0.25">
      <c r="A1898" t="s">
        <v>109</v>
      </c>
      <c r="C1898" s="41" t="s">
        <v>4395</v>
      </c>
      <c r="D1898" s="41" t="s">
        <v>439</v>
      </c>
      <c r="E1898" s="22" t="s">
        <v>4396</v>
      </c>
      <c r="F1898" s="64">
        <v>5152</v>
      </c>
      <c r="G1898" s="65" t="s">
        <v>105</v>
      </c>
    </row>
    <row r="1899" spans="1:7" outlineLevel="1" x14ac:dyDescent="0.25">
      <c r="A1899" t="s">
        <v>109</v>
      </c>
      <c r="C1899" s="41" t="s">
        <v>4397</v>
      </c>
      <c r="D1899" s="41" t="s">
        <v>439</v>
      </c>
      <c r="E1899" s="22" t="s">
        <v>4391</v>
      </c>
      <c r="F1899" s="64">
        <v>3530</v>
      </c>
      <c r="G1899" s="65" t="s">
        <v>105</v>
      </c>
    </row>
    <row r="1900" spans="1:7" outlineLevel="1" x14ac:dyDescent="0.25">
      <c r="A1900" t="s">
        <v>109</v>
      </c>
      <c r="C1900" s="41" t="s">
        <v>4398</v>
      </c>
      <c r="D1900" s="41" t="s">
        <v>439</v>
      </c>
      <c r="E1900" s="22" t="s">
        <v>4399</v>
      </c>
      <c r="F1900" s="64">
        <v>3530</v>
      </c>
      <c r="G1900" s="65" t="s">
        <v>105</v>
      </c>
    </row>
    <row r="1901" spans="1:7" outlineLevel="1" x14ac:dyDescent="0.25">
      <c r="A1901" t="s">
        <v>109</v>
      </c>
      <c r="C1901" s="41" t="s">
        <v>4400</v>
      </c>
      <c r="D1901" s="41" t="s">
        <v>439</v>
      </c>
      <c r="E1901" s="22" t="s">
        <v>4401</v>
      </c>
      <c r="F1901" s="64">
        <v>5125</v>
      </c>
      <c r="G1901" s="65" t="s">
        <v>105</v>
      </c>
    </row>
    <row r="1902" spans="1:7" outlineLevel="1" x14ac:dyDescent="0.25">
      <c r="A1902" t="s">
        <v>109</v>
      </c>
      <c r="C1902" s="41" t="s">
        <v>4402</v>
      </c>
      <c r="D1902" s="41" t="s">
        <v>439</v>
      </c>
      <c r="E1902" s="22" t="s">
        <v>4403</v>
      </c>
      <c r="F1902" s="64">
        <v>5125</v>
      </c>
      <c r="G1902" s="65" t="s">
        <v>105</v>
      </c>
    </row>
    <row r="1903" spans="1:7" outlineLevel="1" x14ac:dyDescent="0.25">
      <c r="A1903" t="s">
        <v>109</v>
      </c>
      <c r="C1903" s="41" t="s">
        <v>4404</v>
      </c>
      <c r="D1903" s="41" t="s">
        <v>439</v>
      </c>
      <c r="E1903" s="22" t="s">
        <v>4405</v>
      </c>
      <c r="F1903" s="64">
        <v>5025</v>
      </c>
      <c r="G1903" s="65" t="s">
        <v>105</v>
      </c>
    </row>
    <row r="1904" spans="1:7" outlineLevel="1" x14ac:dyDescent="0.25">
      <c r="A1904" t="s">
        <v>109</v>
      </c>
      <c r="C1904" s="41" t="s">
        <v>4406</v>
      </c>
      <c r="D1904" s="41" t="s">
        <v>439</v>
      </c>
      <c r="E1904" s="22" t="s">
        <v>4407</v>
      </c>
      <c r="F1904" s="64">
        <v>5025</v>
      </c>
      <c r="G1904" s="65" t="s">
        <v>105</v>
      </c>
    </row>
    <row r="1905" spans="1:7" outlineLevel="1" x14ac:dyDescent="0.25">
      <c r="A1905" t="s">
        <v>109</v>
      </c>
      <c r="C1905" s="41" t="s">
        <v>4408</v>
      </c>
      <c r="D1905" s="41" t="s">
        <v>439</v>
      </c>
      <c r="E1905" s="22" t="s">
        <v>4409</v>
      </c>
      <c r="F1905" s="64">
        <v>2201</v>
      </c>
      <c r="G1905" s="65" t="s">
        <v>105</v>
      </c>
    </row>
    <row r="1906" spans="1:7" outlineLevel="1" x14ac:dyDescent="0.25">
      <c r="A1906" t="s">
        <v>109</v>
      </c>
      <c r="C1906" s="41" t="s">
        <v>4410</v>
      </c>
      <c r="D1906" s="41" t="s">
        <v>439</v>
      </c>
      <c r="E1906" s="22" t="s">
        <v>4411</v>
      </c>
      <c r="F1906" s="64">
        <v>2535</v>
      </c>
      <c r="G1906" s="65" t="s">
        <v>131</v>
      </c>
    </row>
    <row r="1907" spans="1:7" outlineLevel="1" x14ac:dyDescent="0.25">
      <c r="A1907" t="s">
        <v>109</v>
      </c>
      <c r="C1907" s="41" t="s">
        <v>4412</v>
      </c>
      <c r="D1907" s="41" t="s">
        <v>439</v>
      </c>
      <c r="E1907" s="22" t="s">
        <v>4413</v>
      </c>
      <c r="F1907" s="64">
        <v>4440</v>
      </c>
      <c r="G1907" s="65" t="s">
        <v>131</v>
      </c>
    </row>
    <row r="1908" spans="1:7" outlineLevel="1" x14ac:dyDescent="0.25">
      <c r="A1908" t="s">
        <v>109</v>
      </c>
      <c r="C1908" s="41" t="s">
        <v>4414</v>
      </c>
      <c r="D1908" s="41" t="s">
        <v>439</v>
      </c>
      <c r="E1908" s="22" t="s">
        <v>4415</v>
      </c>
      <c r="F1908" s="64">
        <v>5025</v>
      </c>
      <c r="G1908" s="65" t="s">
        <v>105</v>
      </c>
    </row>
    <row r="1909" spans="1:7" outlineLevel="1" x14ac:dyDescent="0.25">
      <c r="A1909" t="s">
        <v>109</v>
      </c>
      <c r="C1909" s="41" t="s">
        <v>4416</v>
      </c>
      <c r="D1909" s="41" t="s">
        <v>439</v>
      </c>
      <c r="E1909" s="22" t="s">
        <v>4417</v>
      </c>
      <c r="F1909" s="64">
        <v>2201</v>
      </c>
      <c r="G1909" s="65" t="s">
        <v>131</v>
      </c>
    </row>
    <row r="1910" spans="1:7" outlineLevel="1" x14ac:dyDescent="0.25">
      <c r="A1910" t="s">
        <v>109</v>
      </c>
      <c r="C1910" s="41" t="s">
        <v>4418</v>
      </c>
      <c r="D1910" s="41" t="s">
        <v>439</v>
      </c>
      <c r="E1910" s="22" t="s">
        <v>4419</v>
      </c>
      <c r="F1910" s="64">
        <v>5100</v>
      </c>
      <c r="G1910" s="65" t="s">
        <v>131</v>
      </c>
    </row>
    <row r="1911" spans="1:7" outlineLevel="1" x14ac:dyDescent="0.25">
      <c r="A1911" t="s">
        <v>109</v>
      </c>
      <c r="C1911" s="41" t="s">
        <v>4420</v>
      </c>
      <c r="D1911" s="41" t="s">
        <v>439</v>
      </c>
      <c r="E1911" s="22" t="s">
        <v>4421</v>
      </c>
      <c r="F1911" s="64">
        <v>5025</v>
      </c>
      <c r="G1911" s="65" t="s">
        <v>105</v>
      </c>
    </row>
    <row r="1912" spans="1:7" outlineLevel="1" x14ac:dyDescent="0.25">
      <c r="A1912" t="s">
        <v>109</v>
      </c>
      <c r="C1912" s="41" t="s">
        <v>4422</v>
      </c>
      <c r="D1912" s="41" t="s">
        <v>439</v>
      </c>
      <c r="E1912" s="22" t="s">
        <v>4423</v>
      </c>
      <c r="F1912" s="64">
        <v>2401</v>
      </c>
      <c r="G1912" s="65" t="s">
        <v>131</v>
      </c>
    </row>
    <row r="1913" spans="1:7" outlineLevel="1" x14ac:dyDescent="0.25">
      <c r="A1913" t="s">
        <v>109</v>
      </c>
      <c r="C1913" s="41" t="s">
        <v>4424</v>
      </c>
      <c r="D1913" s="41" t="s">
        <v>439</v>
      </c>
      <c r="E1913" s="22" t="s">
        <v>4425</v>
      </c>
      <c r="F1913" s="64">
        <v>1551</v>
      </c>
      <c r="G1913" s="65" t="s">
        <v>131</v>
      </c>
    </row>
    <row r="1914" spans="1:7" outlineLevel="1" x14ac:dyDescent="0.25">
      <c r="A1914" t="s">
        <v>109</v>
      </c>
      <c r="C1914" s="41" t="s">
        <v>4426</v>
      </c>
      <c r="D1914" s="41" t="s">
        <v>439</v>
      </c>
      <c r="E1914" s="22" t="s">
        <v>4427</v>
      </c>
      <c r="F1914" s="64">
        <v>1151</v>
      </c>
      <c r="G1914" s="65" t="s">
        <v>105</v>
      </c>
    </row>
    <row r="1915" spans="1:7" outlineLevel="1" x14ac:dyDescent="0.25">
      <c r="A1915" t="s">
        <v>109</v>
      </c>
      <c r="C1915" s="41" t="s">
        <v>4428</v>
      </c>
      <c r="D1915" s="41" t="s">
        <v>439</v>
      </c>
      <c r="E1915" s="22" t="s">
        <v>4429</v>
      </c>
      <c r="F1915" s="64">
        <v>5025</v>
      </c>
      <c r="G1915" s="65" t="s">
        <v>105</v>
      </c>
    </row>
    <row r="1916" spans="1:7" outlineLevel="1" x14ac:dyDescent="0.25">
      <c r="A1916" t="s">
        <v>109</v>
      </c>
      <c r="C1916" s="41" t="s">
        <v>4430</v>
      </c>
      <c r="D1916" s="41" t="s">
        <v>439</v>
      </c>
      <c r="E1916" s="22" t="s">
        <v>4431</v>
      </c>
      <c r="F1916" s="64">
        <v>2760</v>
      </c>
      <c r="G1916" s="65" t="s">
        <v>131</v>
      </c>
    </row>
    <row r="1917" spans="1:7" outlineLevel="1" x14ac:dyDescent="0.25">
      <c r="A1917" t="s">
        <v>109</v>
      </c>
      <c r="C1917" s="41" t="s">
        <v>4432</v>
      </c>
      <c r="D1917" s="41" t="s">
        <v>439</v>
      </c>
      <c r="E1917" s="22" t="s">
        <v>4433</v>
      </c>
      <c r="F1917" s="64">
        <v>2901</v>
      </c>
      <c r="G1917" s="65" t="s">
        <v>131</v>
      </c>
    </row>
    <row r="1918" spans="1:7" outlineLevel="1" x14ac:dyDescent="0.25">
      <c r="A1918" t="s">
        <v>109</v>
      </c>
      <c r="C1918" s="41" t="s">
        <v>4434</v>
      </c>
      <c r="D1918" s="41" t="s">
        <v>439</v>
      </c>
      <c r="E1918" s="22" t="s">
        <v>4435</v>
      </c>
      <c r="F1918" s="64">
        <v>5125</v>
      </c>
      <c r="G1918" s="65" t="s">
        <v>105</v>
      </c>
    </row>
    <row r="1919" spans="1:7" outlineLevel="1" x14ac:dyDescent="0.25">
      <c r="A1919" t="s">
        <v>109</v>
      </c>
      <c r="C1919" s="41" t="s">
        <v>4436</v>
      </c>
      <c r="D1919" s="41" t="s">
        <v>439</v>
      </c>
      <c r="E1919" s="22" t="s">
        <v>4437</v>
      </c>
      <c r="F1919" s="64">
        <v>4440</v>
      </c>
      <c r="G1919" s="65" t="s">
        <v>131</v>
      </c>
    </row>
    <row r="1920" spans="1:7" outlineLevel="1" x14ac:dyDescent="0.25">
      <c r="A1920" t="s">
        <v>109</v>
      </c>
      <c r="C1920" s="41" t="s">
        <v>4438</v>
      </c>
      <c r="D1920" s="41" t="s">
        <v>439</v>
      </c>
      <c r="E1920" s="22" t="s">
        <v>4439</v>
      </c>
      <c r="F1920" s="64">
        <v>5125</v>
      </c>
      <c r="G1920" s="65" t="s">
        <v>105</v>
      </c>
    </row>
    <row r="1921" spans="1:7" outlineLevel="1" x14ac:dyDescent="0.25">
      <c r="A1921" t="s">
        <v>109</v>
      </c>
      <c r="C1921" s="41" t="s">
        <v>4440</v>
      </c>
      <c r="D1921" s="41" t="s">
        <v>439</v>
      </c>
      <c r="E1921" s="22" t="s">
        <v>4441</v>
      </c>
      <c r="F1921" s="64">
        <v>4440</v>
      </c>
      <c r="G1921" s="65" t="s">
        <v>131</v>
      </c>
    </row>
    <row r="1922" spans="1:7" outlineLevel="1" x14ac:dyDescent="0.25">
      <c r="A1922" t="s">
        <v>109</v>
      </c>
      <c r="C1922" s="41" t="s">
        <v>4442</v>
      </c>
      <c r="D1922" s="41" t="s">
        <v>439</v>
      </c>
      <c r="E1922" s="22" t="s">
        <v>4443</v>
      </c>
      <c r="F1922" s="64">
        <v>5125</v>
      </c>
      <c r="G1922" s="65" t="s">
        <v>105</v>
      </c>
    </row>
    <row r="1923" spans="1:7" outlineLevel="1" x14ac:dyDescent="0.25">
      <c r="A1923" t="s">
        <v>109</v>
      </c>
      <c r="C1923" s="41" t="s">
        <v>4444</v>
      </c>
      <c r="D1923" s="41" t="s">
        <v>439</v>
      </c>
      <c r="E1923" s="22" t="s">
        <v>4445</v>
      </c>
      <c r="F1923" s="64">
        <v>2301</v>
      </c>
      <c r="G1923" s="65" t="s">
        <v>131</v>
      </c>
    </row>
    <row r="1924" spans="1:7" outlineLevel="1" x14ac:dyDescent="0.25">
      <c r="A1924" t="s">
        <v>109</v>
      </c>
      <c r="C1924" s="41" t="s">
        <v>4446</v>
      </c>
      <c r="D1924" s="41" t="s">
        <v>439</v>
      </c>
      <c r="E1924" s="22" t="s">
        <v>4447</v>
      </c>
      <c r="F1924" s="64">
        <v>5025</v>
      </c>
      <c r="G1924" s="65" t="s">
        <v>105</v>
      </c>
    </row>
    <row r="1925" spans="1:7" outlineLevel="1" x14ac:dyDescent="0.25">
      <c r="A1925" t="s">
        <v>109</v>
      </c>
      <c r="C1925" s="41" t="s">
        <v>4448</v>
      </c>
      <c r="D1925" s="41" t="s">
        <v>439</v>
      </c>
      <c r="E1925" s="22" t="s">
        <v>4449</v>
      </c>
      <c r="F1925" s="64">
        <v>2801</v>
      </c>
      <c r="G1925" s="65" t="s">
        <v>131</v>
      </c>
    </row>
    <row r="1926" spans="1:7" outlineLevel="1" x14ac:dyDescent="0.25">
      <c r="A1926" t="s">
        <v>109</v>
      </c>
      <c r="C1926" s="41" t="s">
        <v>4450</v>
      </c>
      <c r="D1926" s="41" t="s">
        <v>439</v>
      </c>
      <c r="E1926" s="22" t="s">
        <v>4451</v>
      </c>
      <c r="F1926" s="64">
        <v>5152</v>
      </c>
      <c r="G1926" s="65" t="s">
        <v>131</v>
      </c>
    </row>
    <row r="1927" spans="1:7" outlineLevel="1" x14ac:dyDescent="0.25">
      <c r="A1927" t="s">
        <v>109</v>
      </c>
      <c r="C1927" s="41" t="s">
        <v>4452</v>
      </c>
      <c r="D1927" s="41" t="s">
        <v>439</v>
      </c>
      <c r="E1927" s="22" t="s">
        <v>4453</v>
      </c>
      <c r="F1927" s="64">
        <v>5025</v>
      </c>
      <c r="G1927" s="65" t="s">
        <v>105</v>
      </c>
    </row>
    <row r="1928" spans="1:7" outlineLevel="1" x14ac:dyDescent="0.25">
      <c r="A1928" t="s">
        <v>109</v>
      </c>
      <c r="C1928" s="41" t="s">
        <v>4454</v>
      </c>
      <c r="D1928" s="41" t="s">
        <v>439</v>
      </c>
      <c r="E1928" s="22" t="s">
        <v>4455</v>
      </c>
      <c r="F1928" s="64">
        <v>4440</v>
      </c>
      <c r="G1928" s="65" t="s">
        <v>105</v>
      </c>
    </row>
    <row r="1929" spans="1:7" outlineLevel="1" x14ac:dyDescent="0.25">
      <c r="A1929" t="s">
        <v>109</v>
      </c>
      <c r="C1929" s="41" t="s">
        <v>4456</v>
      </c>
      <c r="D1929" s="41" t="s">
        <v>439</v>
      </c>
      <c r="E1929" s="22" t="s">
        <v>4457</v>
      </c>
      <c r="F1929" s="64">
        <v>5025</v>
      </c>
      <c r="G1929" s="65" t="s">
        <v>105</v>
      </c>
    </row>
    <row r="1930" spans="1:7" outlineLevel="1" x14ac:dyDescent="0.25">
      <c r="A1930" t="s">
        <v>109</v>
      </c>
      <c r="C1930" s="41" t="s">
        <v>4458</v>
      </c>
      <c r="D1930" s="41" t="s">
        <v>439</v>
      </c>
      <c r="E1930" s="22" t="s">
        <v>4459</v>
      </c>
      <c r="F1930" s="64">
        <v>5025</v>
      </c>
      <c r="G1930" s="65" t="s">
        <v>105</v>
      </c>
    </row>
    <row r="1931" spans="1:7" outlineLevel="1" x14ac:dyDescent="0.25">
      <c r="A1931" t="s">
        <v>109</v>
      </c>
      <c r="C1931" s="41" t="s">
        <v>4460</v>
      </c>
      <c r="D1931" s="41" t="s">
        <v>439</v>
      </c>
      <c r="E1931" s="22" t="s">
        <v>4461</v>
      </c>
      <c r="F1931" s="64">
        <v>5100</v>
      </c>
      <c r="G1931" s="65" t="s">
        <v>131</v>
      </c>
    </row>
    <row r="1932" spans="1:7" outlineLevel="1" x14ac:dyDescent="0.25">
      <c r="A1932" t="s">
        <v>109</v>
      </c>
      <c r="C1932" s="41" t="s">
        <v>4462</v>
      </c>
      <c r="D1932" s="41" t="s">
        <v>439</v>
      </c>
      <c r="E1932" s="22" t="s">
        <v>4463</v>
      </c>
      <c r="F1932" s="64">
        <v>5025</v>
      </c>
      <c r="G1932" s="65" t="s">
        <v>105</v>
      </c>
    </row>
    <row r="1933" spans="1:7" outlineLevel="1" x14ac:dyDescent="0.25">
      <c r="A1933" t="s">
        <v>109</v>
      </c>
      <c r="C1933" s="41" t="s">
        <v>4464</v>
      </c>
      <c r="D1933" s="41" t="s">
        <v>439</v>
      </c>
      <c r="E1933" s="22" t="s">
        <v>4465</v>
      </c>
      <c r="F1933" s="64">
        <v>5025</v>
      </c>
      <c r="G1933" s="65" t="s">
        <v>105</v>
      </c>
    </row>
    <row r="1934" spans="1:7" outlineLevel="1" x14ac:dyDescent="0.25">
      <c r="A1934" t="s">
        <v>109</v>
      </c>
      <c r="C1934" s="41" t="s">
        <v>4466</v>
      </c>
      <c r="D1934" s="41" t="s">
        <v>439</v>
      </c>
      <c r="E1934" s="22" t="s">
        <v>4467</v>
      </c>
      <c r="F1934" s="64">
        <v>5025</v>
      </c>
      <c r="G1934" s="65" t="s">
        <v>105</v>
      </c>
    </row>
    <row r="1935" spans="1:7" outlineLevel="1" x14ac:dyDescent="0.25">
      <c r="A1935" t="s">
        <v>109</v>
      </c>
      <c r="C1935" s="41" t="s">
        <v>4468</v>
      </c>
      <c r="D1935" s="41" t="s">
        <v>439</v>
      </c>
      <c r="E1935" s="22" t="s">
        <v>4469</v>
      </c>
      <c r="F1935" s="64">
        <v>5025</v>
      </c>
      <c r="G1935" s="65" t="s">
        <v>105</v>
      </c>
    </row>
    <row r="1936" spans="1:7" outlineLevel="1" x14ac:dyDescent="0.25">
      <c r="A1936" t="s">
        <v>109</v>
      </c>
      <c r="C1936" s="41" t="s">
        <v>4470</v>
      </c>
      <c r="D1936" s="41" t="s">
        <v>439</v>
      </c>
      <c r="E1936" s="22" t="s">
        <v>4471</v>
      </c>
      <c r="F1936" s="64">
        <v>2701</v>
      </c>
      <c r="G1936" s="65" t="s">
        <v>131</v>
      </c>
    </row>
    <row r="1937" spans="1:7" outlineLevel="1" x14ac:dyDescent="0.25">
      <c r="A1937" t="s">
        <v>109</v>
      </c>
      <c r="C1937" s="41" t="s">
        <v>4472</v>
      </c>
      <c r="D1937" s="41" t="s">
        <v>133</v>
      </c>
      <c r="E1937" s="22" t="s">
        <v>4473</v>
      </c>
      <c r="F1937" s="64">
        <v>6701</v>
      </c>
      <c r="G1937" s="65" t="s">
        <v>133</v>
      </c>
    </row>
    <row r="1938" spans="1:7" outlineLevel="1" x14ac:dyDescent="0.25">
      <c r="A1938" t="s">
        <v>109</v>
      </c>
      <c r="C1938" s="41" t="s">
        <v>4474</v>
      </c>
      <c r="D1938" s="41" t="s">
        <v>439</v>
      </c>
      <c r="E1938" s="22" t="s">
        <v>4475</v>
      </c>
      <c r="F1938" s="64">
        <v>6800</v>
      </c>
      <c r="G1938" s="65" t="s">
        <v>131</v>
      </c>
    </row>
    <row r="1939" spans="1:7" outlineLevel="1" x14ac:dyDescent="0.25">
      <c r="A1939" t="s">
        <v>109</v>
      </c>
      <c r="C1939" s="41" t="s">
        <v>4476</v>
      </c>
      <c r="D1939" s="41" t="s">
        <v>133</v>
      </c>
      <c r="E1939" s="22" t="s">
        <v>4477</v>
      </c>
      <c r="F1939" s="64">
        <v>6800</v>
      </c>
      <c r="G1939" s="65" t="s">
        <v>131</v>
      </c>
    </row>
    <row r="1940" spans="1:7" outlineLevel="1" x14ac:dyDescent="0.25">
      <c r="A1940" t="s">
        <v>109</v>
      </c>
      <c r="C1940" s="41" t="s">
        <v>4478</v>
      </c>
      <c r="D1940" s="41" t="s">
        <v>439</v>
      </c>
      <c r="E1940" s="22" t="s">
        <v>4479</v>
      </c>
      <c r="F1940" s="64">
        <v>5519</v>
      </c>
      <c r="G1940" s="65" t="s">
        <v>131</v>
      </c>
    </row>
    <row r="1941" spans="1:7" outlineLevel="1" x14ac:dyDescent="0.25">
      <c r="A1941" t="s">
        <v>109</v>
      </c>
      <c r="C1941" s="41" t="s">
        <v>4480</v>
      </c>
      <c r="D1941" s="41" t="s">
        <v>439</v>
      </c>
      <c r="E1941" s="22" t="s">
        <v>4481</v>
      </c>
      <c r="F1941" s="64">
        <v>2401</v>
      </c>
      <c r="G1941" s="65" t="s">
        <v>131</v>
      </c>
    </row>
    <row r="1942" spans="1:7" outlineLevel="1" x14ac:dyDescent="0.25">
      <c r="A1942" t="s">
        <v>109</v>
      </c>
      <c r="C1942" s="41" t="s">
        <v>4482</v>
      </c>
      <c r="D1942" s="41" t="s">
        <v>439</v>
      </c>
      <c r="E1942" s="22" t="s">
        <v>4483</v>
      </c>
      <c r="F1942" s="64">
        <v>5100</v>
      </c>
      <c r="G1942" s="65" t="s">
        <v>105</v>
      </c>
    </row>
    <row r="1943" spans="1:7" outlineLevel="1" x14ac:dyDescent="0.25">
      <c r="A1943" t="s">
        <v>109</v>
      </c>
      <c r="C1943" s="41" t="s">
        <v>4484</v>
      </c>
      <c r="D1943" s="41" t="s">
        <v>439</v>
      </c>
      <c r="E1943" s="22" t="s">
        <v>4485</v>
      </c>
      <c r="F1943" s="64">
        <v>5100</v>
      </c>
      <c r="G1943" s="65" t="s">
        <v>105</v>
      </c>
    </row>
    <row r="1944" spans="1:7" outlineLevel="1" x14ac:dyDescent="0.25">
      <c r="A1944" t="s">
        <v>109</v>
      </c>
      <c r="C1944" s="41" t="s">
        <v>4486</v>
      </c>
      <c r="D1944" s="41" t="s">
        <v>439</v>
      </c>
      <c r="E1944" s="22" t="s">
        <v>4487</v>
      </c>
      <c r="F1944" s="64">
        <v>2815</v>
      </c>
      <c r="G1944" s="65" t="s">
        <v>105</v>
      </c>
    </row>
    <row r="1945" spans="1:7" outlineLevel="1" x14ac:dyDescent="0.25">
      <c r="A1945" t="s">
        <v>109</v>
      </c>
      <c r="C1945" s="41" t="s">
        <v>4488</v>
      </c>
      <c r="D1945" s="41" t="s">
        <v>439</v>
      </c>
      <c r="E1945" s="22" t="s">
        <v>4489</v>
      </c>
      <c r="F1945" s="64">
        <v>5100</v>
      </c>
      <c r="G1945" s="65" t="s">
        <v>105</v>
      </c>
    </row>
    <row r="1946" spans="1:7" outlineLevel="1" x14ac:dyDescent="0.25">
      <c r="A1946" t="s">
        <v>109</v>
      </c>
      <c r="C1946" s="41" t="s">
        <v>4490</v>
      </c>
      <c r="D1946" s="41" t="s">
        <v>439</v>
      </c>
      <c r="E1946" s="22" t="s">
        <v>4491</v>
      </c>
      <c r="F1946" s="64">
        <v>5100</v>
      </c>
      <c r="G1946" s="65" t="s">
        <v>105</v>
      </c>
    </row>
    <row r="1947" spans="1:7" outlineLevel="1" x14ac:dyDescent="0.25">
      <c r="A1947" t="s">
        <v>109</v>
      </c>
      <c r="C1947" s="41" t="s">
        <v>4492</v>
      </c>
      <c r="D1947" s="41" t="s">
        <v>439</v>
      </c>
      <c r="E1947" s="22" t="s">
        <v>4493</v>
      </c>
      <c r="F1947" s="64">
        <v>5155</v>
      </c>
      <c r="G1947" s="65" t="s">
        <v>131</v>
      </c>
    </row>
    <row r="1948" spans="1:7" outlineLevel="1" x14ac:dyDescent="0.25">
      <c r="A1948" t="s">
        <v>109</v>
      </c>
      <c r="C1948" s="41" t="s">
        <v>4494</v>
      </c>
      <c r="D1948" s="41" t="s">
        <v>439</v>
      </c>
      <c r="E1948" s="22" t="s">
        <v>4495</v>
      </c>
      <c r="F1948" s="64">
        <v>5152</v>
      </c>
      <c r="G1948" s="65" t="s">
        <v>105</v>
      </c>
    </row>
    <row r="1949" spans="1:7" outlineLevel="1" x14ac:dyDescent="0.25">
      <c r="A1949" t="s">
        <v>109</v>
      </c>
      <c r="C1949" s="41" t="s">
        <v>4496</v>
      </c>
      <c r="D1949" s="41" t="s">
        <v>439</v>
      </c>
      <c r="E1949" s="22" t="s">
        <v>4497</v>
      </c>
      <c r="F1949" s="64">
        <v>5100</v>
      </c>
      <c r="G1949" s="65" t="s">
        <v>105</v>
      </c>
    </row>
    <row r="1950" spans="1:7" outlineLevel="1" x14ac:dyDescent="0.25">
      <c r="A1950" t="s">
        <v>109</v>
      </c>
      <c r="C1950" s="41" t="s">
        <v>4498</v>
      </c>
      <c r="D1950" s="41" t="s">
        <v>439</v>
      </c>
      <c r="E1950" s="22" t="s">
        <v>4499</v>
      </c>
      <c r="F1950" s="64">
        <v>5025</v>
      </c>
      <c r="G1950" s="65" t="s">
        <v>105</v>
      </c>
    </row>
    <row r="1951" spans="1:7" outlineLevel="1" x14ac:dyDescent="0.25">
      <c r="A1951" t="s">
        <v>109</v>
      </c>
      <c r="C1951" s="41" t="s">
        <v>4500</v>
      </c>
      <c r="D1951" s="41" t="s">
        <v>133</v>
      </c>
      <c r="E1951" s="22" t="s">
        <v>4501</v>
      </c>
      <c r="F1951" s="64">
        <v>6449</v>
      </c>
      <c r="G1951" s="65" t="s">
        <v>131</v>
      </c>
    </row>
    <row r="1952" spans="1:7" outlineLevel="1" x14ac:dyDescent="0.25">
      <c r="A1952" t="s">
        <v>109</v>
      </c>
      <c r="C1952" s="41" t="s">
        <v>4502</v>
      </c>
      <c r="D1952" s="41" t="s">
        <v>439</v>
      </c>
      <c r="E1952" s="22" t="s">
        <v>4503</v>
      </c>
      <c r="F1952" s="64">
        <v>1551</v>
      </c>
      <c r="G1952" s="65" t="s">
        <v>131</v>
      </c>
    </row>
    <row r="1953" spans="1:7" outlineLevel="1" x14ac:dyDescent="0.25">
      <c r="A1953" t="s">
        <v>109</v>
      </c>
      <c r="C1953" s="41" t="s">
        <v>4504</v>
      </c>
      <c r="D1953" s="41" t="s">
        <v>439</v>
      </c>
      <c r="E1953" s="22" t="s">
        <v>4505</v>
      </c>
      <c r="F1953" s="64">
        <v>5155</v>
      </c>
      <c r="G1953" s="65" t="s">
        <v>105</v>
      </c>
    </row>
    <row r="1954" spans="1:7" outlineLevel="1" x14ac:dyDescent="0.25">
      <c r="A1954" t="s">
        <v>109</v>
      </c>
      <c r="C1954" s="41" t="s">
        <v>4506</v>
      </c>
      <c r="D1954" s="41" t="s">
        <v>439</v>
      </c>
      <c r="E1954" s="22" t="s">
        <v>4507</v>
      </c>
      <c r="F1954" s="64">
        <v>5155</v>
      </c>
      <c r="G1954" s="65" t="s">
        <v>105</v>
      </c>
    </row>
    <row r="1955" spans="1:7" outlineLevel="1" x14ac:dyDescent="0.25">
      <c r="A1955" t="s">
        <v>109</v>
      </c>
      <c r="C1955" s="41" t="s">
        <v>4508</v>
      </c>
      <c r="D1955" s="41" t="s">
        <v>439</v>
      </c>
      <c r="E1955" s="22" t="s">
        <v>4509</v>
      </c>
      <c r="F1955" s="64">
        <v>5155</v>
      </c>
      <c r="G1955" s="65" t="s">
        <v>105</v>
      </c>
    </row>
    <row r="1956" spans="1:7" outlineLevel="1" x14ac:dyDescent="0.25">
      <c r="A1956" t="s">
        <v>109</v>
      </c>
      <c r="C1956" s="41" t="s">
        <v>4510</v>
      </c>
      <c r="D1956" s="41" t="s">
        <v>439</v>
      </c>
      <c r="E1956" s="22" t="s">
        <v>4511</v>
      </c>
      <c r="F1956" s="64">
        <v>5140</v>
      </c>
      <c r="G1956" s="65" t="s">
        <v>131</v>
      </c>
    </row>
    <row r="1957" spans="1:7" outlineLevel="1" x14ac:dyDescent="0.25">
      <c r="A1957" t="s">
        <v>109</v>
      </c>
      <c r="C1957" s="41" t="s">
        <v>4512</v>
      </c>
      <c r="D1957" s="41" t="s">
        <v>439</v>
      </c>
      <c r="E1957" s="22" t="s">
        <v>4513</v>
      </c>
      <c r="F1957" s="64">
        <v>5100</v>
      </c>
      <c r="G1957" s="65" t="s">
        <v>105</v>
      </c>
    </row>
    <row r="1958" spans="1:7" outlineLevel="1" x14ac:dyDescent="0.25">
      <c r="A1958" t="s">
        <v>109</v>
      </c>
      <c r="C1958" s="41" t="s">
        <v>4514</v>
      </c>
      <c r="D1958" s="41" t="s">
        <v>439</v>
      </c>
      <c r="E1958" s="22" t="s">
        <v>4515</v>
      </c>
      <c r="F1958" s="64">
        <v>2201</v>
      </c>
      <c r="G1958" s="65" t="s">
        <v>131</v>
      </c>
    </row>
    <row r="1959" spans="1:7" outlineLevel="1" x14ac:dyDescent="0.25">
      <c r="A1959" t="s">
        <v>109</v>
      </c>
      <c r="C1959" s="41" t="s">
        <v>4516</v>
      </c>
      <c r="D1959" s="41" t="s">
        <v>439</v>
      </c>
      <c r="E1959" s="22" t="s">
        <v>4517</v>
      </c>
      <c r="F1959" s="64">
        <v>2201</v>
      </c>
      <c r="G1959" s="65" t="s">
        <v>131</v>
      </c>
    </row>
    <row r="1960" spans="1:7" outlineLevel="1" x14ac:dyDescent="0.25">
      <c r="A1960" t="s">
        <v>109</v>
      </c>
      <c r="C1960" s="41" t="s">
        <v>4518</v>
      </c>
      <c r="D1960" s="41" t="s">
        <v>439</v>
      </c>
      <c r="E1960" s="22" t="s">
        <v>4519</v>
      </c>
      <c r="F1960" s="64">
        <v>2701</v>
      </c>
      <c r="G1960" s="65" t="s">
        <v>131</v>
      </c>
    </row>
    <row r="1961" spans="1:7" outlineLevel="1" x14ac:dyDescent="0.25">
      <c r="A1961" t="s">
        <v>109</v>
      </c>
      <c r="C1961" s="41" t="s">
        <v>4520</v>
      </c>
      <c r="D1961" s="41" t="s">
        <v>439</v>
      </c>
      <c r="E1961" s="22" t="s">
        <v>4521</v>
      </c>
      <c r="F1961" s="64">
        <v>2930</v>
      </c>
      <c r="G1961" s="65" t="s">
        <v>131</v>
      </c>
    </row>
    <row r="1962" spans="1:7" outlineLevel="1" x14ac:dyDescent="0.25">
      <c r="A1962" t="s">
        <v>109</v>
      </c>
      <c r="C1962" s="41" t="s">
        <v>4522</v>
      </c>
      <c r="D1962" s="41" t="s">
        <v>439</v>
      </c>
      <c r="E1962" s="22" t="s">
        <v>4523</v>
      </c>
      <c r="F1962" s="64">
        <v>2930</v>
      </c>
      <c r="G1962" s="65" t="s">
        <v>105</v>
      </c>
    </row>
    <row r="1963" spans="1:7" outlineLevel="1" x14ac:dyDescent="0.25">
      <c r="A1963" t="s">
        <v>109</v>
      </c>
      <c r="C1963" s="41" t="s">
        <v>4524</v>
      </c>
      <c r="D1963" s="41" t="s">
        <v>439</v>
      </c>
      <c r="E1963" s="22" t="s">
        <v>4525</v>
      </c>
      <c r="F1963" s="64">
        <v>2905</v>
      </c>
      <c r="G1963" s="65" t="s">
        <v>105</v>
      </c>
    </row>
    <row r="1964" spans="1:7" outlineLevel="1" x14ac:dyDescent="0.25">
      <c r="A1964" t="s">
        <v>109</v>
      </c>
      <c r="C1964" s="41" t="s">
        <v>4526</v>
      </c>
      <c r="D1964" s="41" t="s">
        <v>439</v>
      </c>
      <c r="E1964" s="22" t="s">
        <v>4527</v>
      </c>
      <c r="F1964" s="64">
        <v>2931</v>
      </c>
      <c r="G1964" s="65" t="s">
        <v>131</v>
      </c>
    </row>
    <row r="1965" spans="1:7" outlineLevel="1" x14ac:dyDescent="0.25">
      <c r="A1965" t="s">
        <v>109</v>
      </c>
      <c r="C1965" s="41" t="s">
        <v>4528</v>
      </c>
      <c r="D1965" s="41" t="s">
        <v>439</v>
      </c>
      <c r="E1965" s="22" t="s">
        <v>4529</v>
      </c>
      <c r="F1965" s="64">
        <v>2801</v>
      </c>
      <c r="G1965" s="65" t="s">
        <v>131</v>
      </c>
    </row>
    <row r="1966" spans="1:7" outlineLevel="1" x14ac:dyDescent="0.25">
      <c r="A1966" t="s">
        <v>109</v>
      </c>
      <c r="C1966" s="41" t="s">
        <v>4530</v>
      </c>
      <c r="D1966" s="41" t="s">
        <v>439</v>
      </c>
      <c r="E1966" s="22" t="s">
        <v>4531</v>
      </c>
      <c r="F1966" s="64">
        <v>2301</v>
      </c>
      <c r="G1966" s="65" t="s">
        <v>131</v>
      </c>
    </row>
    <row r="1967" spans="1:7" outlineLevel="1" x14ac:dyDescent="0.25">
      <c r="A1967" t="s">
        <v>109</v>
      </c>
      <c r="C1967" s="41" t="s">
        <v>4532</v>
      </c>
      <c r="D1967" s="41" t="s">
        <v>439</v>
      </c>
      <c r="E1967" s="22" t="s">
        <v>4533</v>
      </c>
      <c r="F1967" s="64">
        <v>2201</v>
      </c>
      <c r="G1967" s="65" t="s">
        <v>131</v>
      </c>
    </row>
    <row r="1968" spans="1:7" outlineLevel="1" x14ac:dyDescent="0.25">
      <c r="A1968" t="s">
        <v>109</v>
      </c>
      <c r="C1968" s="41" t="s">
        <v>4534</v>
      </c>
      <c r="D1968" s="41" t="s">
        <v>439</v>
      </c>
      <c r="E1968" s="22" t="s">
        <v>4535</v>
      </c>
      <c r="F1968" s="64">
        <v>2465</v>
      </c>
      <c r="G1968" s="65" t="s">
        <v>131</v>
      </c>
    </row>
    <row r="1969" spans="1:7" outlineLevel="1" x14ac:dyDescent="0.25">
      <c r="A1969" t="s">
        <v>109</v>
      </c>
      <c r="C1969" s="41" t="s">
        <v>4536</v>
      </c>
      <c r="D1969" s="41" t="s">
        <v>439</v>
      </c>
      <c r="E1969" s="22" t="s">
        <v>4537</v>
      </c>
      <c r="F1969" s="64">
        <v>2401</v>
      </c>
      <c r="G1969" s="65" t="s">
        <v>131</v>
      </c>
    </row>
    <row r="1970" spans="1:7" outlineLevel="1" x14ac:dyDescent="0.25">
      <c r="A1970" t="s">
        <v>109</v>
      </c>
      <c r="C1970" s="41" t="s">
        <v>4538</v>
      </c>
      <c r="D1970" s="41" t="s">
        <v>439</v>
      </c>
      <c r="E1970" s="22" t="s">
        <v>4539</v>
      </c>
      <c r="F1970" s="64">
        <v>3525</v>
      </c>
      <c r="G1970" s="65" t="s">
        <v>105</v>
      </c>
    </row>
    <row r="1971" spans="1:7" outlineLevel="1" x14ac:dyDescent="0.25">
      <c r="A1971" t="s">
        <v>109</v>
      </c>
      <c r="C1971" s="41" t="s">
        <v>4540</v>
      </c>
      <c r="D1971" s="41" t="s">
        <v>439</v>
      </c>
      <c r="E1971" s="22" t="s">
        <v>4541</v>
      </c>
      <c r="F1971" s="64">
        <v>2405</v>
      </c>
      <c r="G1971" s="65" t="s">
        <v>131</v>
      </c>
    </row>
    <row r="1972" spans="1:7" outlineLevel="1" x14ac:dyDescent="0.25">
      <c r="A1972" t="s">
        <v>109</v>
      </c>
      <c r="C1972" s="41" t="s">
        <v>4542</v>
      </c>
      <c r="D1972" s="41" t="s">
        <v>439</v>
      </c>
      <c r="E1972" s="22" t="s">
        <v>4543</v>
      </c>
      <c r="F1972" s="64">
        <v>5125</v>
      </c>
      <c r="G1972" s="65" t="s">
        <v>105</v>
      </c>
    </row>
    <row r="1973" spans="1:7" outlineLevel="1" x14ac:dyDescent="0.25">
      <c r="A1973" t="s">
        <v>109</v>
      </c>
      <c r="C1973" s="41" t="s">
        <v>4544</v>
      </c>
      <c r="D1973" s="41" t="s">
        <v>439</v>
      </c>
      <c r="E1973" s="22" t="s">
        <v>4545</v>
      </c>
      <c r="F1973" s="64">
        <v>2465</v>
      </c>
      <c r="G1973" s="65" t="s">
        <v>105</v>
      </c>
    </row>
    <row r="1974" spans="1:7" outlineLevel="1" x14ac:dyDescent="0.25">
      <c r="A1974" t="s">
        <v>109</v>
      </c>
      <c r="C1974" s="41" t="s">
        <v>4546</v>
      </c>
      <c r="D1974" s="41" t="s">
        <v>439</v>
      </c>
      <c r="E1974" s="22" t="s">
        <v>4547</v>
      </c>
      <c r="F1974" s="64">
        <v>6600</v>
      </c>
      <c r="G1974" s="65" t="s">
        <v>105</v>
      </c>
    </row>
    <row r="1975" spans="1:7" outlineLevel="1" x14ac:dyDescent="0.25">
      <c r="A1975" t="s">
        <v>109</v>
      </c>
      <c r="C1975" s="41" t="s">
        <v>4548</v>
      </c>
      <c r="D1975" s="41" t="s">
        <v>439</v>
      </c>
      <c r="E1975" s="22" t="s">
        <v>4549</v>
      </c>
      <c r="F1975" s="64">
        <v>5519</v>
      </c>
      <c r="G1975" s="65" t="s">
        <v>131</v>
      </c>
    </row>
    <row r="1976" spans="1:7" outlineLevel="1" x14ac:dyDescent="0.25">
      <c r="A1976" t="s">
        <v>109</v>
      </c>
      <c r="C1976" s="41" t="s">
        <v>4550</v>
      </c>
      <c r="D1976" s="41" t="s">
        <v>439</v>
      </c>
      <c r="E1976" s="22" t="s">
        <v>4551</v>
      </c>
      <c r="F1976" s="64">
        <v>2401</v>
      </c>
      <c r="G1976" s="65" t="s">
        <v>131</v>
      </c>
    </row>
    <row r="1977" spans="1:7" outlineLevel="1" x14ac:dyDescent="0.25">
      <c r="A1977" t="s">
        <v>109</v>
      </c>
      <c r="C1977" s="41" t="s">
        <v>4552</v>
      </c>
      <c r="D1977" s="41" t="s">
        <v>439</v>
      </c>
      <c r="E1977" s="22" t="s">
        <v>4553</v>
      </c>
      <c r="F1977" s="64">
        <v>2465</v>
      </c>
      <c r="G1977" s="65" t="s">
        <v>105</v>
      </c>
    </row>
    <row r="1978" spans="1:7" outlineLevel="1" x14ac:dyDescent="0.25">
      <c r="A1978" t="s">
        <v>109</v>
      </c>
      <c r="C1978" s="41" t="s">
        <v>4554</v>
      </c>
      <c r="D1978" s="41" t="s">
        <v>439</v>
      </c>
      <c r="E1978" s="22" t="s">
        <v>4555</v>
      </c>
      <c r="F1978" s="64">
        <v>5125</v>
      </c>
      <c r="G1978" s="65" t="s">
        <v>105</v>
      </c>
    </row>
    <row r="1979" spans="1:7" outlineLevel="1" x14ac:dyDescent="0.25">
      <c r="A1979" t="s">
        <v>109</v>
      </c>
      <c r="C1979" s="41" t="s">
        <v>4556</v>
      </c>
      <c r="D1979" s="41" t="s">
        <v>439</v>
      </c>
      <c r="E1979" s="22" t="s">
        <v>4557</v>
      </c>
      <c r="F1979" s="64">
        <v>5125</v>
      </c>
      <c r="G1979" s="65" t="s">
        <v>131</v>
      </c>
    </row>
    <row r="1980" spans="1:7" outlineLevel="1" x14ac:dyDescent="0.25">
      <c r="A1980" t="s">
        <v>109</v>
      </c>
      <c r="C1980" s="41" t="s">
        <v>4558</v>
      </c>
      <c r="D1980" s="41" t="s">
        <v>439</v>
      </c>
      <c r="E1980" s="22" t="s">
        <v>4559</v>
      </c>
      <c r="F1980" s="64">
        <v>2915</v>
      </c>
      <c r="G1980" s="65" t="s">
        <v>131</v>
      </c>
    </row>
    <row r="1981" spans="1:7" outlineLevel="1" x14ac:dyDescent="0.25">
      <c r="A1981" t="s">
        <v>109</v>
      </c>
      <c r="C1981" s="41" t="s">
        <v>4560</v>
      </c>
      <c r="D1981" s="41" t="s">
        <v>439</v>
      </c>
      <c r="E1981" s="22" t="s">
        <v>4561</v>
      </c>
      <c r="F1981" s="64">
        <v>6650</v>
      </c>
      <c r="G1981" s="65" t="s">
        <v>105</v>
      </c>
    </row>
    <row r="1982" spans="1:7" outlineLevel="1" x14ac:dyDescent="0.25">
      <c r="A1982" t="s">
        <v>109</v>
      </c>
      <c r="C1982" s="41" t="s">
        <v>4562</v>
      </c>
      <c r="D1982" s="41" t="s">
        <v>439</v>
      </c>
      <c r="E1982" s="22" t="s">
        <v>4563</v>
      </c>
      <c r="F1982" s="64">
        <v>1630</v>
      </c>
      <c r="G1982" s="65" t="s">
        <v>131</v>
      </c>
    </row>
    <row r="1983" spans="1:7" outlineLevel="1" x14ac:dyDescent="0.25">
      <c r="A1983" t="s">
        <v>109</v>
      </c>
      <c r="C1983" s="41" t="s">
        <v>4564</v>
      </c>
      <c r="D1983" s="41" t="s">
        <v>439</v>
      </c>
      <c r="E1983" s="22" t="s">
        <v>4565</v>
      </c>
      <c r="F1983" s="64">
        <v>5100</v>
      </c>
      <c r="G1983" s="65" t="s">
        <v>105</v>
      </c>
    </row>
    <row r="1984" spans="1:7" outlineLevel="1" x14ac:dyDescent="0.25">
      <c r="A1984" t="s">
        <v>109</v>
      </c>
      <c r="C1984" s="41" t="s">
        <v>4566</v>
      </c>
      <c r="D1984" s="41" t="s">
        <v>439</v>
      </c>
      <c r="E1984" s="22" t="s">
        <v>4567</v>
      </c>
      <c r="F1984" s="64">
        <v>5155</v>
      </c>
      <c r="G1984" s="65" t="s">
        <v>105</v>
      </c>
    </row>
    <row r="1985" spans="1:7" outlineLevel="1" x14ac:dyDescent="0.25">
      <c r="A1985" t="s">
        <v>109</v>
      </c>
      <c r="C1985" s="41" t="s">
        <v>4568</v>
      </c>
      <c r="D1985" s="41" t="s">
        <v>439</v>
      </c>
      <c r="E1985" s="22" t="s">
        <v>4569</v>
      </c>
      <c r="F1985" s="64">
        <v>5125</v>
      </c>
      <c r="G1985" s="65" t="s">
        <v>105</v>
      </c>
    </row>
    <row r="1986" spans="1:7" outlineLevel="1" x14ac:dyDescent="0.25">
      <c r="A1986" t="s">
        <v>109</v>
      </c>
      <c r="C1986" s="41" t="s">
        <v>4570</v>
      </c>
      <c r="D1986" s="41" t="s">
        <v>439</v>
      </c>
      <c r="E1986" s="22" t="s">
        <v>4571</v>
      </c>
      <c r="F1986" s="64">
        <v>2701</v>
      </c>
      <c r="G1986" s="65" t="s">
        <v>131</v>
      </c>
    </row>
    <row r="1987" spans="1:7" outlineLevel="1" x14ac:dyDescent="0.25">
      <c r="A1987" t="s">
        <v>109</v>
      </c>
      <c r="C1987" s="41" t="s">
        <v>4572</v>
      </c>
      <c r="D1987" s="41" t="s">
        <v>439</v>
      </c>
      <c r="E1987" s="22" t="s">
        <v>4573</v>
      </c>
      <c r="F1987" s="64">
        <v>5025</v>
      </c>
      <c r="G1987" s="65" t="s">
        <v>105</v>
      </c>
    </row>
    <row r="1988" spans="1:7" outlineLevel="1" x14ac:dyDescent="0.25">
      <c r="A1988" t="s">
        <v>109</v>
      </c>
      <c r="C1988" s="41" t="s">
        <v>4574</v>
      </c>
      <c r="D1988" s="41" t="s">
        <v>439</v>
      </c>
      <c r="E1988" s="22" t="s">
        <v>4575</v>
      </c>
      <c r="F1988" s="64">
        <v>5025</v>
      </c>
      <c r="G1988" s="65" t="s">
        <v>105</v>
      </c>
    </row>
    <row r="1989" spans="1:7" outlineLevel="1" x14ac:dyDescent="0.25">
      <c r="A1989" t="s">
        <v>109</v>
      </c>
      <c r="C1989" s="41" t="s">
        <v>4576</v>
      </c>
      <c r="D1989" s="41" t="s">
        <v>439</v>
      </c>
      <c r="E1989" s="22" t="s">
        <v>4577</v>
      </c>
      <c r="F1989" s="64">
        <v>1010</v>
      </c>
      <c r="G1989" s="65" t="s">
        <v>131</v>
      </c>
    </row>
    <row r="1990" spans="1:7" outlineLevel="1" x14ac:dyDescent="0.25">
      <c r="A1990" t="s">
        <v>109</v>
      </c>
      <c r="C1990" s="41" t="s">
        <v>4578</v>
      </c>
      <c r="D1990" s="41" t="s">
        <v>439</v>
      </c>
      <c r="E1990" s="22" t="s">
        <v>4579</v>
      </c>
      <c r="F1990" s="64">
        <v>5155</v>
      </c>
      <c r="G1990" s="65" t="s">
        <v>105</v>
      </c>
    </row>
    <row r="1991" spans="1:7" outlineLevel="1" x14ac:dyDescent="0.25">
      <c r="A1991" t="s">
        <v>109</v>
      </c>
      <c r="C1991" s="41" t="s">
        <v>4580</v>
      </c>
      <c r="D1991" s="41" t="s">
        <v>439</v>
      </c>
      <c r="E1991" s="22" t="s">
        <v>4581</v>
      </c>
      <c r="F1991" s="64">
        <v>5125</v>
      </c>
      <c r="G1991" s="65" t="s">
        <v>105</v>
      </c>
    </row>
    <row r="1992" spans="1:7" outlineLevel="1" x14ac:dyDescent="0.25">
      <c r="A1992" t="s">
        <v>109</v>
      </c>
      <c r="C1992" s="41" t="s">
        <v>4582</v>
      </c>
      <c r="D1992" s="41" t="s">
        <v>439</v>
      </c>
      <c r="E1992" s="22" t="s">
        <v>4583</v>
      </c>
      <c r="F1992" s="64">
        <v>3525</v>
      </c>
      <c r="G1992" s="65" t="s">
        <v>105</v>
      </c>
    </row>
    <row r="1993" spans="1:7" outlineLevel="1" x14ac:dyDescent="0.25">
      <c r="A1993" t="s">
        <v>109</v>
      </c>
      <c r="C1993" s="41" t="s">
        <v>4584</v>
      </c>
      <c r="D1993" s="41" t="s">
        <v>439</v>
      </c>
      <c r="E1993" s="22" t="s">
        <v>4585</v>
      </c>
      <c r="F1993" s="64">
        <v>5025</v>
      </c>
      <c r="G1993" s="65" t="s">
        <v>105</v>
      </c>
    </row>
    <row r="1994" spans="1:7" outlineLevel="1" x14ac:dyDescent="0.25">
      <c r="A1994" t="s">
        <v>109</v>
      </c>
      <c r="C1994" s="41" t="s">
        <v>4586</v>
      </c>
      <c r="D1994" s="41" t="s">
        <v>439</v>
      </c>
      <c r="E1994" s="22" t="s">
        <v>4587</v>
      </c>
      <c r="F1994" s="64">
        <v>5025</v>
      </c>
      <c r="G1994" s="65" t="s">
        <v>105</v>
      </c>
    </row>
    <row r="1995" spans="1:7" outlineLevel="1" x14ac:dyDescent="0.25">
      <c r="A1995" t="s">
        <v>109</v>
      </c>
      <c r="C1995" s="41" t="s">
        <v>4588</v>
      </c>
      <c r="D1995" s="41" t="s">
        <v>439</v>
      </c>
      <c r="E1995" s="22" t="s">
        <v>4589</v>
      </c>
      <c r="F1995" s="64">
        <v>5025</v>
      </c>
      <c r="G1995" s="65" t="s">
        <v>105</v>
      </c>
    </row>
    <row r="1996" spans="1:7" outlineLevel="1" x14ac:dyDescent="0.25">
      <c r="A1996" t="s">
        <v>109</v>
      </c>
      <c r="C1996" s="41" t="s">
        <v>4590</v>
      </c>
      <c r="D1996" s="41" t="s">
        <v>439</v>
      </c>
      <c r="E1996" s="22" t="s">
        <v>4591</v>
      </c>
      <c r="F1996" s="64">
        <v>5025</v>
      </c>
      <c r="G1996" s="65" t="s">
        <v>105</v>
      </c>
    </row>
    <row r="1997" spans="1:7" outlineLevel="1" x14ac:dyDescent="0.25">
      <c r="A1997" t="s">
        <v>109</v>
      </c>
      <c r="C1997" s="41" t="s">
        <v>4592</v>
      </c>
      <c r="D1997" s="41" t="s">
        <v>439</v>
      </c>
      <c r="E1997" s="22" t="s">
        <v>4593</v>
      </c>
      <c r="F1997" s="64">
        <v>5025</v>
      </c>
      <c r="G1997" s="65" t="s">
        <v>105</v>
      </c>
    </row>
    <row r="1998" spans="1:7" outlineLevel="1" x14ac:dyDescent="0.25">
      <c r="A1998" t="s">
        <v>109</v>
      </c>
      <c r="C1998" s="41" t="s">
        <v>4594</v>
      </c>
      <c r="D1998" s="41" t="s">
        <v>439</v>
      </c>
      <c r="E1998" s="22" t="s">
        <v>4595</v>
      </c>
      <c r="F1998" s="64">
        <v>5025</v>
      </c>
      <c r="G1998" s="65" t="s">
        <v>105</v>
      </c>
    </row>
    <row r="1999" spans="1:7" outlineLevel="1" x14ac:dyDescent="0.25">
      <c r="A1999" t="s">
        <v>109</v>
      </c>
      <c r="C1999" s="41" t="s">
        <v>4596</v>
      </c>
      <c r="D1999" s="41" t="s">
        <v>439</v>
      </c>
      <c r="E1999" s="22" t="s">
        <v>4597</v>
      </c>
      <c r="F1999" s="64">
        <v>5125</v>
      </c>
      <c r="G1999" s="65" t="s">
        <v>105</v>
      </c>
    </row>
    <row r="2000" spans="1:7" outlineLevel="1" x14ac:dyDescent="0.25">
      <c r="A2000" t="s">
        <v>109</v>
      </c>
      <c r="C2000" s="41" t="s">
        <v>4598</v>
      </c>
      <c r="D2000" s="41" t="s">
        <v>439</v>
      </c>
      <c r="E2000" s="22" t="s">
        <v>4599</v>
      </c>
      <c r="F2000" s="64">
        <v>5100</v>
      </c>
      <c r="G2000" s="65" t="s">
        <v>105</v>
      </c>
    </row>
    <row r="2001" spans="1:7" outlineLevel="1" x14ac:dyDescent="0.25">
      <c r="A2001" t="s">
        <v>109</v>
      </c>
      <c r="C2001" s="41" t="s">
        <v>4600</v>
      </c>
      <c r="D2001" s="41" t="s">
        <v>439</v>
      </c>
      <c r="E2001" s="22" t="s">
        <v>4601</v>
      </c>
      <c r="F2001" s="64">
        <v>6600</v>
      </c>
      <c r="G2001" s="65" t="s">
        <v>131</v>
      </c>
    </row>
    <row r="2002" spans="1:7" outlineLevel="1" x14ac:dyDescent="0.25">
      <c r="A2002" t="s">
        <v>109</v>
      </c>
      <c r="C2002" s="41" t="s">
        <v>4602</v>
      </c>
      <c r="D2002" s="41" t="s">
        <v>439</v>
      </c>
      <c r="E2002" s="22" t="s">
        <v>4603</v>
      </c>
      <c r="F2002" s="64">
        <v>5100</v>
      </c>
      <c r="G2002" s="65" t="s">
        <v>105</v>
      </c>
    </row>
    <row r="2003" spans="1:7" outlineLevel="1" x14ac:dyDescent="0.25">
      <c r="A2003" t="s">
        <v>109</v>
      </c>
      <c r="C2003" s="41" t="s">
        <v>4604</v>
      </c>
      <c r="D2003" s="41" t="s">
        <v>439</v>
      </c>
      <c r="E2003" s="22" t="s">
        <v>4605</v>
      </c>
      <c r="F2003" s="64">
        <v>5100</v>
      </c>
      <c r="G2003" s="65" t="s">
        <v>131</v>
      </c>
    </row>
    <row r="2004" spans="1:7" outlineLevel="1" x14ac:dyDescent="0.25">
      <c r="A2004" t="s">
        <v>109</v>
      </c>
      <c r="C2004" s="41" t="s">
        <v>4606</v>
      </c>
      <c r="D2004" s="41" t="s">
        <v>439</v>
      </c>
      <c r="E2004" s="22" t="s">
        <v>4607</v>
      </c>
      <c r="F2004" s="64">
        <v>5155</v>
      </c>
      <c r="G2004" s="65" t="s">
        <v>131</v>
      </c>
    </row>
    <row r="2005" spans="1:7" outlineLevel="1" x14ac:dyDescent="0.25">
      <c r="A2005" t="s">
        <v>109</v>
      </c>
      <c r="C2005" s="41" t="s">
        <v>4608</v>
      </c>
      <c r="D2005" s="41" t="s">
        <v>439</v>
      </c>
      <c r="E2005" s="22" t="s">
        <v>4609</v>
      </c>
      <c r="F2005" s="64">
        <v>5125</v>
      </c>
      <c r="G2005" s="65" t="s">
        <v>105</v>
      </c>
    </row>
    <row r="2006" spans="1:7" outlineLevel="1" x14ac:dyDescent="0.25">
      <c r="A2006" t="s">
        <v>109</v>
      </c>
      <c r="C2006" s="41" t="s">
        <v>4610</v>
      </c>
      <c r="D2006" s="41" t="s">
        <v>439</v>
      </c>
      <c r="E2006" s="22" t="s">
        <v>4611</v>
      </c>
      <c r="F2006" s="64">
        <v>3525</v>
      </c>
      <c r="G2006" s="65" t="s">
        <v>131</v>
      </c>
    </row>
    <row r="2007" spans="1:7" outlineLevel="1" x14ac:dyDescent="0.25">
      <c r="A2007" t="s">
        <v>109</v>
      </c>
      <c r="C2007" s="41" t="s">
        <v>4612</v>
      </c>
      <c r="D2007" s="41" t="s">
        <v>439</v>
      </c>
      <c r="E2007" s="22" t="s">
        <v>4613</v>
      </c>
      <c r="F2007" s="64">
        <v>5100</v>
      </c>
      <c r="G2007" s="65" t="s">
        <v>131</v>
      </c>
    </row>
    <row r="2008" spans="1:7" outlineLevel="1" x14ac:dyDescent="0.25">
      <c r="A2008" t="s">
        <v>109</v>
      </c>
      <c r="C2008" s="41" t="s">
        <v>4614</v>
      </c>
      <c r="D2008" s="41" t="s">
        <v>439</v>
      </c>
      <c r="E2008" s="22" t="s">
        <v>4615</v>
      </c>
      <c r="F2008" s="64">
        <v>5125</v>
      </c>
      <c r="G2008" s="65" t="s">
        <v>105</v>
      </c>
    </row>
    <row r="2009" spans="1:7" outlineLevel="1" x14ac:dyDescent="0.25">
      <c r="A2009" t="s">
        <v>109</v>
      </c>
      <c r="C2009" s="41" t="s">
        <v>4616</v>
      </c>
      <c r="D2009" s="41" t="s">
        <v>439</v>
      </c>
      <c r="E2009" s="22" t="s">
        <v>4617</v>
      </c>
      <c r="F2009" s="64">
        <v>2440</v>
      </c>
      <c r="G2009" s="65" t="s">
        <v>105</v>
      </c>
    </row>
    <row r="2010" spans="1:7" outlineLevel="1" x14ac:dyDescent="0.25">
      <c r="A2010" t="s">
        <v>109</v>
      </c>
      <c r="C2010" s="41" t="s">
        <v>4618</v>
      </c>
      <c r="D2010" s="41" t="s">
        <v>439</v>
      </c>
      <c r="E2010" s="22" t="s">
        <v>4619</v>
      </c>
      <c r="F2010" s="64">
        <v>2405</v>
      </c>
      <c r="G2010" s="65" t="s">
        <v>131</v>
      </c>
    </row>
    <row r="2011" spans="1:7" outlineLevel="1" x14ac:dyDescent="0.25">
      <c r="A2011" t="s">
        <v>109</v>
      </c>
      <c r="C2011" s="41" t="s">
        <v>4620</v>
      </c>
      <c r="D2011" s="41" t="s">
        <v>439</v>
      </c>
      <c r="E2011" s="22" t="s">
        <v>4621</v>
      </c>
      <c r="F2011" s="64">
        <v>2401</v>
      </c>
      <c r="G2011" s="65" t="s">
        <v>131</v>
      </c>
    </row>
    <row r="2012" spans="1:7" outlineLevel="1" x14ac:dyDescent="0.25">
      <c r="A2012" t="s">
        <v>109</v>
      </c>
      <c r="C2012" s="41" t="s">
        <v>4622</v>
      </c>
      <c r="D2012" s="41" t="s">
        <v>439</v>
      </c>
      <c r="E2012" s="22" t="s">
        <v>4623</v>
      </c>
      <c r="F2012" s="64">
        <v>2401</v>
      </c>
      <c r="G2012" s="65" t="s">
        <v>131</v>
      </c>
    </row>
    <row r="2013" spans="1:7" outlineLevel="1" x14ac:dyDescent="0.25">
      <c r="A2013" t="s">
        <v>109</v>
      </c>
      <c r="C2013" s="41" t="s">
        <v>4624</v>
      </c>
      <c r="D2013" s="41" t="s">
        <v>439</v>
      </c>
      <c r="E2013" s="22" t="s">
        <v>4625</v>
      </c>
      <c r="F2013" s="64">
        <v>5125</v>
      </c>
      <c r="G2013" s="65" t="s">
        <v>105</v>
      </c>
    </row>
    <row r="2014" spans="1:7" outlineLevel="1" x14ac:dyDescent="0.25">
      <c r="A2014" t="s">
        <v>109</v>
      </c>
      <c r="C2014" s="41" t="s">
        <v>4626</v>
      </c>
      <c r="D2014" s="41" t="s">
        <v>439</v>
      </c>
      <c r="E2014" s="22" t="s">
        <v>4627</v>
      </c>
      <c r="F2014" s="64">
        <v>5025</v>
      </c>
      <c r="G2014" s="65" t="s">
        <v>105</v>
      </c>
    </row>
    <row r="2015" spans="1:7" outlineLevel="1" x14ac:dyDescent="0.25">
      <c r="A2015" t="s">
        <v>109</v>
      </c>
      <c r="C2015" s="41" t="s">
        <v>4628</v>
      </c>
      <c r="D2015" s="41" t="s">
        <v>439</v>
      </c>
      <c r="E2015" s="22" t="s">
        <v>4629</v>
      </c>
      <c r="F2015" s="64">
        <v>5152</v>
      </c>
      <c r="G2015" s="65" t="s">
        <v>105</v>
      </c>
    </row>
    <row r="2016" spans="1:7" outlineLevel="1" x14ac:dyDescent="0.25">
      <c r="A2016" t="s">
        <v>109</v>
      </c>
      <c r="C2016" s="41" t="s">
        <v>4630</v>
      </c>
      <c r="D2016" s="41" t="s">
        <v>439</v>
      </c>
      <c r="E2016" s="22" t="s">
        <v>4631</v>
      </c>
      <c r="F2016" s="64">
        <v>5025</v>
      </c>
      <c r="G2016" s="65" t="s">
        <v>105</v>
      </c>
    </row>
    <row r="2017" spans="1:7" outlineLevel="1" x14ac:dyDescent="0.25">
      <c r="A2017" t="s">
        <v>109</v>
      </c>
      <c r="C2017" s="41" t="s">
        <v>4632</v>
      </c>
      <c r="D2017" s="41" t="s">
        <v>439</v>
      </c>
      <c r="E2017" s="22" t="s">
        <v>4633</v>
      </c>
      <c r="F2017" s="64">
        <v>2760</v>
      </c>
      <c r="G2017" s="65" t="s">
        <v>131</v>
      </c>
    </row>
    <row r="2018" spans="1:7" outlineLevel="1" x14ac:dyDescent="0.25">
      <c r="A2018" t="s">
        <v>109</v>
      </c>
      <c r="C2018" s="41" t="s">
        <v>4634</v>
      </c>
      <c r="D2018" s="41" t="s">
        <v>439</v>
      </c>
      <c r="E2018" s="22" t="s">
        <v>4635</v>
      </c>
      <c r="F2018" s="64">
        <v>5025</v>
      </c>
      <c r="G2018" s="65" t="s">
        <v>131</v>
      </c>
    </row>
    <row r="2019" spans="1:7" outlineLevel="1" x14ac:dyDescent="0.25">
      <c r="A2019" t="s">
        <v>109</v>
      </c>
      <c r="C2019" s="41" t="s">
        <v>4636</v>
      </c>
      <c r="D2019" s="41" t="s">
        <v>439</v>
      </c>
      <c r="E2019" s="22" t="s">
        <v>4637</v>
      </c>
      <c r="F2019" s="64">
        <v>4645</v>
      </c>
      <c r="G2019" s="65" t="s">
        <v>131</v>
      </c>
    </row>
    <row r="2020" spans="1:7" outlineLevel="1" x14ac:dyDescent="0.25">
      <c r="A2020" t="s">
        <v>109</v>
      </c>
      <c r="C2020" s="41" t="s">
        <v>4638</v>
      </c>
      <c r="D2020" s="41" t="s">
        <v>439</v>
      </c>
      <c r="E2020" s="22" t="s">
        <v>4639</v>
      </c>
      <c r="F2020" s="64">
        <v>4440</v>
      </c>
      <c r="G2020" s="65" t="s">
        <v>131</v>
      </c>
    </row>
    <row r="2021" spans="1:7" outlineLevel="1" x14ac:dyDescent="0.25">
      <c r="A2021" t="s">
        <v>109</v>
      </c>
      <c r="C2021" s="41" t="s">
        <v>4640</v>
      </c>
      <c r="D2021" s="41" t="s">
        <v>439</v>
      </c>
      <c r="E2021" s="22" t="s">
        <v>4641</v>
      </c>
      <c r="F2021" s="64">
        <v>5025</v>
      </c>
      <c r="G2021" s="65" t="s">
        <v>105</v>
      </c>
    </row>
    <row r="2022" spans="1:7" outlineLevel="1" x14ac:dyDescent="0.25">
      <c r="A2022" t="s">
        <v>109</v>
      </c>
      <c r="C2022" s="41" t="s">
        <v>4642</v>
      </c>
      <c r="D2022" s="41" t="s">
        <v>439</v>
      </c>
      <c r="E2022" s="22" t="s">
        <v>4643</v>
      </c>
      <c r="F2022" s="64">
        <v>5025</v>
      </c>
      <c r="G2022" s="65" t="s">
        <v>105</v>
      </c>
    </row>
    <row r="2023" spans="1:7" outlineLevel="1" x14ac:dyDescent="0.25">
      <c r="A2023" t="s">
        <v>109</v>
      </c>
      <c r="C2023" s="41" t="s">
        <v>4644</v>
      </c>
      <c r="D2023" s="41" t="s">
        <v>439</v>
      </c>
      <c r="E2023" s="22" t="s">
        <v>4645</v>
      </c>
      <c r="F2023" s="64">
        <v>5125</v>
      </c>
      <c r="G2023" s="65" t="s">
        <v>105</v>
      </c>
    </row>
    <row r="2024" spans="1:7" outlineLevel="1" x14ac:dyDescent="0.25">
      <c r="A2024" t="s">
        <v>109</v>
      </c>
      <c r="C2024" s="41" t="s">
        <v>4646</v>
      </c>
      <c r="D2024" s="41" t="s">
        <v>439</v>
      </c>
      <c r="E2024" s="22" t="s">
        <v>4647</v>
      </c>
      <c r="F2024" s="64">
        <v>5100</v>
      </c>
      <c r="G2024" s="65" t="s">
        <v>131</v>
      </c>
    </row>
    <row r="2025" spans="1:7" outlineLevel="1" x14ac:dyDescent="0.25">
      <c r="A2025" t="s">
        <v>109</v>
      </c>
      <c r="C2025" s="41" t="s">
        <v>4648</v>
      </c>
      <c r="D2025" s="41" t="s">
        <v>439</v>
      </c>
      <c r="E2025" s="22" t="s">
        <v>4649</v>
      </c>
      <c r="F2025" s="64">
        <v>5125</v>
      </c>
      <c r="G2025" s="65" t="s">
        <v>131</v>
      </c>
    </row>
    <row r="2026" spans="1:7" outlineLevel="1" x14ac:dyDescent="0.25">
      <c r="A2026" t="s">
        <v>109</v>
      </c>
      <c r="C2026" s="41" t="s">
        <v>4650</v>
      </c>
      <c r="D2026" s="41" t="s">
        <v>439</v>
      </c>
      <c r="E2026" s="22" t="s">
        <v>4651</v>
      </c>
      <c r="F2026" s="64">
        <v>6600</v>
      </c>
      <c r="G2026" s="65" t="s">
        <v>105</v>
      </c>
    </row>
    <row r="2027" spans="1:7" outlineLevel="1" x14ac:dyDescent="0.25">
      <c r="A2027" t="s">
        <v>109</v>
      </c>
      <c r="C2027" s="41" t="s">
        <v>4652</v>
      </c>
      <c r="D2027" s="41" t="s">
        <v>439</v>
      </c>
      <c r="E2027" s="22" t="s">
        <v>4653</v>
      </c>
      <c r="F2027" s="64">
        <v>6600</v>
      </c>
      <c r="G2027" s="65" t="s">
        <v>131</v>
      </c>
    </row>
    <row r="2028" spans="1:7" outlineLevel="1" x14ac:dyDescent="0.25">
      <c r="A2028" t="s">
        <v>109</v>
      </c>
      <c r="C2028" s="41" t="s">
        <v>4654</v>
      </c>
      <c r="D2028" s="41" t="s">
        <v>439</v>
      </c>
      <c r="E2028" s="22" t="s">
        <v>4655</v>
      </c>
      <c r="F2028" s="64">
        <v>5100</v>
      </c>
      <c r="G2028" s="65" t="s">
        <v>131</v>
      </c>
    </row>
    <row r="2029" spans="1:7" outlineLevel="1" x14ac:dyDescent="0.25">
      <c r="A2029" t="s">
        <v>109</v>
      </c>
      <c r="C2029" s="41" t="s">
        <v>4656</v>
      </c>
      <c r="D2029" s="41" t="s">
        <v>439</v>
      </c>
      <c r="E2029" s="22" t="s">
        <v>4657</v>
      </c>
      <c r="F2029" s="64">
        <v>5155</v>
      </c>
      <c r="G2029" s="65" t="s">
        <v>105</v>
      </c>
    </row>
    <row r="2030" spans="1:7" outlineLevel="1" x14ac:dyDescent="0.25">
      <c r="A2030" t="s">
        <v>109</v>
      </c>
      <c r="C2030" s="41" t="s">
        <v>4658</v>
      </c>
      <c r="D2030" s="41" t="s">
        <v>439</v>
      </c>
      <c r="E2030" s="22" t="s">
        <v>4659</v>
      </c>
      <c r="F2030" s="64">
        <v>2945</v>
      </c>
      <c r="G2030" s="65" t="s">
        <v>105</v>
      </c>
    </row>
    <row r="2031" spans="1:7" outlineLevel="1" x14ac:dyDescent="0.25">
      <c r="A2031" t="s">
        <v>109</v>
      </c>
      <c r="C2031" s="41" t="s">
        <v>4660</v>
      </c>
      <c r="D2031" s="41" t="s">
        <v>439</v>
      </c>
      <c r="E2031" s="22" t="s">
        <v>4661</v>
      </c>
      <c r="F2031" s="64">
        <v>5125</v>
      </c>
      <c r="G2031" s="65" t="s">
        <v>105</v>
      </c>
    </row>
    <row r="2032" spans="1:7" outlineLevel="1" x14ac:dyDescent="0.25">
      <c r="A2032" t="s">
        <v>109</v>
      </c>
      <c r="C2032" s="41" t="s">
        <v>4662</v>
      </c>
      <c r="D2032" s="41" t="s">
        <v>439</v>
      </c>
      <c r="E2032" s="22" t="s">
        <v>4663</v>
      </c>
      <c r="F2032" s="64">
        <v>5155</v>
      </c>
      <c r="G2032" s="65" t="s">
        <v>105</v>
      </c>
    </row>
    <row r="2033" spans="1:7" outlineLevel="1" x14ac:dyDescent="0.25">
      <c r="A2033" t="s">
        <v>109</v>
      </c>
      <c r="C2033" s="41" t="s">
        <v>4664</v>
      </c>
      <c r="D2033" s="41" t="s">
        <v>439</v>
      </c>
      <c r="E2033" s="22" t="s">
        <v>4665</v>
      </c>
      <c r="F2033" s="64">
        <v>5155</v>
      </c>
      <c r="G2033" s="65" t="s">
        <v>105</v>
      </c>
    </row>
    <row r="2034" spans="1:7" outlineLevel="1" x14ac:dyDescent="0.25">
      <c r="A2034" t="s">
        <v>109</v>
      </c>
      <c r="C2034" s="41" t="s">
        <v>4666</v>
      </c>
      <c r="D2034" s="41" t="s">
        <v>439</v>
      </c>
      <c r="E2034" s="22" t="s">
        <v>4667</v>
      </c>
      <c r="F2034" s="64">
        <v>5125</v>
      </c>
      <c r="G2034" s="65" t="s">
        <v>105</v>
      </c>
    </row>
    <row r="2035" spans="1:7" outlineLevel="1" x14ac:dyDescent="0.25">
      <c r="A2035" t="s">
        <v>109</v>
      </c>
      <c r="C2035" s="41" t="s">
        <v>4668</v>
      </c>
      <c r="D2035" s="41" t="s">
        <v>439</v>
      </c>
      <c r="E2035" s="22" t="s">
        <v>4669</v>
      </c>
      <c r="F2035" s="64">
        <v>5100</v>
      </c>
      <c r="G2035" s="65" t="s">
        <v>131</v>
      </c>
    </row>
    <row r="2036" spans="1:7" outlineLevel="1" x14ac:dyDescent="0.25">
      <c r="A2036" t="s">
        <v>109</v>
      </c>
      <c r="C2036" s="41" t="s">
        <v>4670</v>
      </c>
      <c r="D2036" s="41" t="s">
        <v>439</v>
      </c>
      <c r="E2036" s="22" t="s">
        <v>4671</v>
      </c>
      <c r="F2036" s="64">
        <v>5100</v>
      </c>
      <c r="G2036" s="65" t="s">
        <v>131</v>
      </c>
    </row>
    <row r="2037" spans="1:7" outlineLevel="1" x14ac:dyDescent="0.25">
      <c r="A2037" t="s">
        <v>109</v>
      </c>
      <c r="C2037" s="41" t="s">
        <v>4672</v>
      </c>
      <c r="D2037" s="41" t="s">
        <v>439</v>
      </c>
      <c r="E2037" s="22" t="s">
        <v>4673</v>
      </c>
      <c r="F2037" s="64">
        <v>2126</v>
      </c>
      <c r="G2037" s="65" t="s">
        <v>105</v>
      </c>
    </row>
    <row r="2038" spans="1:7" outlineLevel="1" x14ac:dyDescent="0.25">
      <c r="A2038" t="s">
        <v>109</v>
      </c>
      <c r="C2038" s="41" t="s">
        <v>4674</v>
      </c>
      <c r="D2038" s="41" t="s">
        <v>439</v>
      </c>
      <c r="E2038" s="22" t="s">
        <v>4675</v>
      </c>
      <c r="F2038" s="64">
        <v>5100</v>
      </c>
      <c r="G2038" s="65" t="s">
        <v>105</v>
      </c>
    </row>
    <row r="2039" spans="1:7" outlineLevel="1" x14ac:dyDescent="0.25">
      <c r="A2039" t="s">
        <v>109</v>
      </c>
      <c r="C2039" s="41" t="s">
        <v>4676</v>
      </c>
      <c r="D2039" s="41" t="s">
        <v>439</v>
      </c>
      <c r="E2039" s="22" t="s">
        <v>4677</v>
      </c>
      <c r="F2039" s="64">
        <v>5125</v>
      </c>
      <c r="G2039" s="65" t="s">
        <v>105</v>
      </c>
    </row>
    <row r="2040" spans="1:7" outlineLevel="1" x14ac:dyDescent="0.25">
      <c r="A2040" t="s">
        <v>109</v>
      </c>
      <c r="C2040" s="41" t="s">
        <v>4678</v>
      </c>
      <c r="D2040" s="41" t="s">
        <v>439</v>
      </c>
      <c r="E2040" s="22" t="s">
        <v>4679</v>
      </c>
      <c r="F2040" s="64">
        <v>1551</v>
      </c>
      <c r="G2040" s="65" t="s">
        <v>131</v>
      </c>
    </row>
    <row r="2041" spans="1:7" outlineLevel="1" x14ac:dyDescent="0.25">
      <c r="A2041" t="s">
        <v>109</v>
      </c>
      <c r="C2041" s="41" t="s">
        <v>4680</v>
      </c>
      <c r="D2041" s="41" t="s">
        <v>439</v>
      </c>
      <c r="E2041" s="22" t="s">
        <v>4681</v>
      </c>
      <c r="F2041" s="64">
        <v>5155</v>
      </c>
      <c r="G2041" s="65" t="s">
        <v>131</v>
      </c>
    </row>
    <row r="2042" spans="1:7" outlineLevel="1" x14ac:dyDescent="0.25">
      <c r="A2042" t="s">
        <v>109</v>
      </c>
      <c r="C2042" s="41" t="s">
        <v>4682</v>
      </c>
      <c r="D2042" s="41" t="s">
        <v>439</v>
      </c>
      <c r="E2042" s="22" t="s">
        <v>4683</v>
      </c>
      <c r="F2042" s="64">
        <v>5100</v>
      </c>
      <c r="G2042" s="65" t="s">
        <v>131</v>
      </c>
    </row>
    <row r="2043" spans="1:7" outlineLevel="1" x14ac:dyDescent="0.25">
      <c r="A2043" t="s">
        <v>109</v>
      </c>
      <c r="C2043" s="41" t="s">
        <v>4684</v>
      </c>
      <c r="D2043" s="41" t="s">
        <v>439</v>
      </c>
      <c r="E2043" s="22" t="s">
        <v>4685</v>
      </c>
      <c r="F2043" s="64">
        <v>5125</v>
      </c>
      <c r="G2043" s="65" t="s">
        <v>105</v>
      </c>
    </row>
    <row r="2044" spans="1:7" outlineLevel="1" x14ac:dyDescent="0.25">
      <c r="A2044" t="s">
        <v>109</v>
      </c>
      <c r="C2044" s="41" t="s">
        <v>4686</v>
      </c>
      <c r="D2044" s="41" t="s">
        <v>439</v>
      </c>
      <c r="E2044" s="22" t="s">
        <v>4687</v>
      </c>
      <c r="F2044" s="64">
        <v>6600</v>
      </c>
      <c r="G2044" s="65" t="s">
        <v>131</v>
      </c>
    </row>
    <row r="2045" spans="1:7" outlineLevel="1" x14ac:dyDescent="0.25">
      <c r="A2045" t="s">
        <v>109</v>
      </c>
      <c r="C2045" s="41" t="s">
        <v>4688</v>
      </c>
      <c r="D2045" s="41" t="s">
        <v>439</v>
      </c>
      <c r="E2045" s="22" t="s">
        <v>4689</v>
      </c>
      <c r="F2045" s="64">
        <v>6625</v>
      </c>
      <c r="G2045" s="65" t="s">
        <v>105</v>
      </c>
    </row>
    <row r="2046" spans="1:7" outlineLevel="1" x14ac:dyDescent="0.25">
      <c r="A2046" t="s">
        <v>109</v>
      </c>
      <c r="C2046" s="41" t="s">
        <v>4690</v>
      </c>
      <c r="D2046" s="41" t="s">
        <v>439</v>
      </c>
      <c r="E2046" s="22" t="s">
        <v>4691</v>
      </c>
      <c r="F2046" s="64">
        <v>5155</v>
      </c>
      <c r="G2046" s="65" t="s">
        <v>105</v>
      </c>
    </row>
    <row r="2047" spans="1:7" outlineLevel="1" x14ac:dyDescent="0.25">
      <c r="A2047" t="s">
        <v>109</v>
      </c>
      <c r="C2047" s="41" t="s">
        <v>4692</v>
      </c>
      <c r="D2047" s="41" t="s">
        <v>439</v>
      </c>
      <c r="E2047" s="22" t="s">
        <v>4693</v>
      </c>
      <c r="F2047" s="64">
        <v>6600</v>
      </c>
      <c r="G2047" s="65" t="s">
        <v>105</v>
      </c>
    </row>
    <row r="2048" spans="1:7" outlineLevel="1" x14ac:dyDescent="0.25">
      <c r="A2048" t="s">
        <v>109</v>
      </c>
      <c r="C2048" s="41" t="s">
        <v>4694</v>
      </c>
      <c r="D2048" s="41" t="s">
        <v>439</v>
      </c>
      <c r="E2048" s="22" t="s">
        <v>4695</v>
      </c>
      <c r="F2048" s="64">
        <v>5100</v>
      </c>
      <c r="G2048" s="65" t="s">
        <v>131</v>
      </c>
    </row>
    <row r="2049" spans="1:7" outlineLevel="1" x14ac:dyDescent="0.25">
      <c r="A2049" t="s">
        <v>109</v>
      </c>
      <c r="C2049" s="41" t="s">
        <v>4696</v>
      </c>
      <c r="D2049" s="41" t="s">
        <v>439</v>
      </c>
      <c r="E2049" s="22" t="s">
        <v>4697</v>
      </c>
      <c r="F2049" s="64">
        <v>5155</v>
      </c>
      <c r="G2049" s="65" t="s">
        <v>105</v>
      </c>
    </row>
    <row r="2050" spans="1:7" outlineLevel="1" x14ac:dyDescent="0.25">
      <c r="A2050" t="s">
        <v>109</v>
      </c>
      <c r="C2050" s="41" t="s">
        <v>4698</v>
      </c>
      <c r="D2050" s="41" t="s">
        <v>439</v>
      </c>
      <c r="E2050" s="22" t="s">
        <v>4699</v>
      </c>
      <c r="F2050" s="64">
        <v>6600</v>
      </c>
      <c r="G2050" s="65" t="s">
        <v>105</v>
      </c>
    </row>
    <row r="2051" spans="1:7" outlineLevel="1" x14ac:dyDescent="0.25">
      <c r="A2051" t="s">
        <v>109</v>
      </c>
      <c r="C2051" s="41" t="s">
        <v>4700</v>
      </c>
      <c r="D2051" s="41" t="s">
        <v>439</v>
      </c>
      <c r="E2051" s="22" t="s">
        <v>4701</v>
      </c>
      <c r="F2051" s="64">
        <v>6600</v>
      </c>
      <c r="G2051" s="65" t="s">
        <v>131</v>
      </c>
    </row>
    <row r="2052" spans="1:7" outlineLevel="1" x14ac:dyDescent="0.25">
      <c r="A2052" t="s">
        <v>109</v>
      </c>
      <c r="C2052" s="41" t="s">
        <v>4702</v>
      </c>
      <c r="D2052" s="41" t="s">
        <v>439</v>
      </c>
      <c r="E2052" s="22" t="s">
        <v>4703</v>
      </c>
      <c r="F2052" s="64">
        <v>6600</v>
      </c>
      <c r="G2052" s="65" t="s">
        <v>105</v>
      </c>
    </row>
    <row r="2053" spans="1:7" outlineLevel="1" x14ac:dyDescent="0.25">
      <c r="A2053" t="s">
        <v>109</v>
      </c>
      <c r="C2053" s="41" t="s">
        <v>4704</v>
      </c>
      <c r="D2053" s="41" t="s">
        <v>439</v>
      </c>
      <c r="E2053" s="22" t="s">
        <v>4705</v>
      </c>
      <c r="F2053" s="64">
        <v>6600</v>
      </c>
      <c r="G2053" s="65" t="s">
        <v>105</v>
      </c>
    </row>
    <row r="2054" spans="1:7" outlineLevel="1" x14ac:dyDescent="0.25">
      <c r="A2054" t="s">
        <v>109</v>
      </c>
      <c r="C2054" s="41" t="s">
        <v>4706</v>
      </c>
      <c r="D2054" s="41" t="s">
        <v>439</v>
      </c>
      <c r="E2054" s="22" t="s">
        <v>4707</v>
      </c>
      <c r="F2054" s="64">
        <v>6600</v>
      </c>
      <c r="G2054" s="65" t="s">
        <v>131</v>
      </c>
    </row>
    <row r="2055" spans="1:7" outlineLevel="1" x14ac:dyDescent="0.25">
      <c r="A2055" t="s">
        <v>109</v>
      </c>
      <c r="C2055" s="41" t="s">
        <v>4708</v>
      </c>
      <c r="D2055" s="41" t="s">
        <v>439</v>
      </c>
      <c r="E2055" s="22" t="s">
        <v>4709</v>
      </c>
      <c r="F2055" s="64">
        <v>6625</v>
      </c>
      <c r="G2055" s="65" t="s">
        <v>131</v>
      </c>
    </row>
    <row r="2056" spans="1:7" outlineLevel="1" x14ac:dyDescent="0.25">
      <c r="A2056" t="s">
        <v>109</v>
      </c>
      <c r="C2056" s="41" t="s">
        <v>4710</v>
      </c>
      <c r="D2056" s="41" t="s">
        <v>439</v>
      </c>
      <c r="E2056" s="22" t="s">
        <v>4711</v>
      </c>
      <c r="F2056" s="64">
        <v>5100</v>
      </c>
      <c r="G2056" s="65" t="s">
        <v>105</v>
      </c>
    </row>
    <row r="2057" spans="1:7" outlineLevel="1" x14ac:dyDescent="0.25">
      <c r="A2057" t="s">
        <v>109</v>
      </c>
      <c r="C2057" s="41" t="s">
        <v>4712</v>
      </c>
      <c r="D2057" s="41" t="s">
        <v>439</v>
      </c>
      <c r="E2057" s="22" t="s">
        <v>4713</v>
      </c>
      <c r="F2057" s="64">
        <v>6600</v>
      </c>
      <c r="G2057" s="65" t="s">
        <v>105</v>
      </c>
    </row>
    <row r="2058" spans="1:7" outlineLevel="1" x14ac:dyDescent="0.25">
      <c r="A2058" t="s">
        <v>109</v>
      </c>
      <c r="C2058" s="41" t="s">
        <v>4714</v>
      </c>
      <c r="D2058" s="41" t="s">
        <v>439</v>
      </c>
      <c r="E2058" s="22" t="s">
        <v>4715</v>
      </c>
      <c r="F2058" s="64">
        <v>5025</v>
      </c>
      <c r="G2058" s="65" t="s">
        <v>105</v>
      </c>
    </row>
    <row r="2059" spans="1:7" outlineLevel="1" x14ac:dyDescent="0.25">
      <c r="A2059" t="s">
        <v>109</v>
      </c>
      <c r="C2059" s="41" t="s">
        <v>4716</v>
      </c>
      <c r="D2059" s="41" t="s">
        <v>439</v>
      </c>
      <c r="E2059" s="22" t="s">
        <v>4717</v>
      </c>
      <c r="F2059" s="64">
        <v>5100</v>
      </c>
      <c r="G2059" s="65" t="s">
        <v>105</v>
      </c>
    </row>
    <row r="2060" spans="1:7" outlineLevel="1" x14ac:dyDescent="0.25">
      <c r="A2060" t="s">
        <v>109</v>
      </c>
      <c r="C2060" s="41" t="s">
        <v>4718</v>
      </c>
      <c r="D2060" s="41" t="s">
        <v>439</v>
      </c>
      <c r="E2060" s="22" t="s">
        <v>4719</v>
      </c>
      <c r="F2060" s="64">
        <v>5100</v>
      </c>
      <c r="G2060" s="65" t="s">
        <v>131</v>
      </c>
    </row>
    <row r="2061" spans="1:7" outlineLevel="1" x14ac:dyDescent="0.25">
      <c r="A2061" t="s">
        <v>109</v>
      </c>
      <c r="C2061" s="41" t="s">
        <v>4720</v>
      </c>
      <c r="D2061" s="41" t="s">
        <v>439</v>
      </c>
      <c r="E2061" s="22" t="s">
        <v>4721</v>
      </c>
      <c r="F2061" s="64">
        <v>5100</v>
      </c>
      <c r="G2061" s="65" t="s">
        <v>105</v>
      </c>
    </row>
    <row r="2062" spans="1:7" outlineLevel="1" x14ac:dyDescent="0.25">
      <c r="A2062" t="s">
        <v>109</v>
      </c>
      <c r="C2062" s="41" t="s">
        <v>4722</v>
      </c>
      <c r="D2062" s="41" t="s">
        <v>439</v>
      </c>
      <c r="E2062" s="22" t="s">
        <v>4723</v>
      </c>
      <c r="F2062" s="64">
        <v>5025</v>
      </c>
      <c r="G2062" s="65" t="s">
        <v>105</v>
      </c>
    </row>
    <row r="2063" spans="1:7" outlineLevel="1" x14ac:dyDescent="0.25">
      <c r="A2063" t="s">
        <v>109</v>
      </c>
      <c r="C2063" s="41" t="s">
        <v>4724</v>
      </c>
      <c r="D2063" s="41" t="s">
        <v>439</v>
      </c>
      <c r="E2063" s="22" t="s">
        <v>4725</v>
      </c>
      <c r="F2063" s="64">
        <v>5025</v>
      </c>
      <c r="G2063" s="65" t="s">
        <v>105</v>
      </c>
    </row>
    <row r="2064" spans="1:7" outlineLevel="1" x14ac:dyDescent="0.25">
      <c r="A2064" t="s">
        <v>109</v>
      </c>
      <c r="C2064" s="41" t="s">
        <v>4726</v>
      </c>
      <c r="D2064" s="41" t="s">
        <v>439</v>
      </c>
      <c r="E2064" s="22" t="s">
        <v>4727</v>
      </c>
      <c r="F2064" s="64">
        <v>5025</v>
      </c>
      <c r="G2064" s="65" t="s">
        <v>105</v>
      </c>
    </row>
    <row r="2065" spans="1:7" outlineLevel="1" x14ac:dyDescent="0.25">
      <c r="A2065" t="s">
        <v>109</v>
      </c>
      <c r="C2065" s="41" t="s">
        <v>4728</v>
      </c>
      <c r="D2065" s="41" t="s">
        <v>439</v>
      </c>
      <c r="E2065" s="22" t="s">
        <v>4729</v>
      </c>
      <c r="F2065" s="64">
        <v>6625</v>
      </c>
      <c r="G2065" s="65" t="s">
        <v>131</v>
      </c>
    </row>
    <row r="2066" spans="1:7" outlineLevel="1" x14ac:dyDescent="0.25">
      <c r="A2066" t="s">
        <v>109</v>
      </c>
      <c r="C2066" s="41" t="s">
        <v>4730</v>
      </c>
      <c r="D2066" s="41" t="s">
        <v>439</v>
      </c>
      <c r="E2066" s="22" t="s">
        <v>4731</v>
      </c>
      <c r="F2066" s="64">
        <v>5155</v>
      </c>
      <c r="G2066" s="65" t="s">
        <v>131</v>
      </c>
    </row>
    <row r="2067" spans="1:7" outlineLevel="1" x14ac:dyDescent="0.25">
      <c r="A2067" t="s">
        <v>109</v>
      </c>
      <c r="C2067" s="41" t="s">
        <v>4732</v>
      </c>
      <c r="D2067" s="41" t="s">
        <v>439</v>
      </c>
      <c r="E2067" s="22" t="s">
        <v>4733</v>
      </c>
      <c r="F2067" s="64">
        <v>5100</v>
      </c>
      <c r="G2067" s="65" t="s">
        <v>131</v>
      </c>
    </row>
    <row r="2068" spans="1:7" outlineLevel="1" x14ac:dyDescent="0.25">
      <c r="A2068" t="s">
        <v>109</v>
      </c>
      <c r="C2068" s="41" t="s">
        <v>4734</v>
      </c>
      <c r="D2068" s="41" t="s">
        <v>439</v>
      </c>
      <c r="E2068" s="22" t="s">
        <v>4735</v>
      </c>
      <c r="F2068" s="64">
        <v>6550</v>
      </c>
      <c r="G2068" s="65" t="s">
        <v>105</v>
      </c>
    </row>
    <row r="2069" spans="1:7" outlineLevel="1" x14ac:dyDescent="0.25">
      <c r="A2069" t="s">
        <v>109</v>
      </c>
      <c r="C2069" s="41" t="s">
        <v>4736</v>
      </c>
      <c r="D2069" s="41" t="s">
        <v>439</v>
      </c>
      <c r="E2069" s="22" t="s">
        <v>4737</v>
      </c>
      <c r="F2069" s="64">
        <v>6435</v>
      </c>
      <c r="G2069" s="65" t="s">
        <v>131</v>
      </c>
    </row>
    <row r="2070" spans="1:7" outlineLevel="1" x14ac:dyDescent="0.25">
      <c r="A2070" t="s">
        <v>109</v>
      </c>
      <c r="C2070" s="41" t="s">
        <v>4738</v>
      </c>
      <c r="D2070" s="41" t="s">
        <v>439</v>
      </c>
      <c r="E2070" s="22" t="s">
        <v>4739</v>
      </c>
      <c r="F2070" s="64">
        <v>6435</v>
      </c>
      <c r="G2070" s="65" t="s">
        <v>131</v>
      </c>
    </row>
    <row r="2071" spans="1:7" outlineLevel="1" x14ac:dyDescent="0.25">
      <c r="A2071" t="s">
        <v>109</v>
      </c>
      <c r="C2071" s="41" t="s">
        <v>4740</v>
      </c>
      <c r="D2071" s="41" t="s">
        <v>439</v>
      </c>
      <c r="E2071" s="22" t="s">
        <v>4741</v>
      </c>
      <c r="F2071" s="64">
        <v>6435</v>
      </c>
      <c r="G2071" s="65" t="s">
        <v>131</v>
      </c>
    </row>
    <row r="2072" spans="1:7" outlineLevel="1" x14ac:dyDescent="0.25">
      <c r="A2072" t="s">
        <v>109</v>
      </c>
      <c r="C2072" s="41" t="s">
        <v>4742</v>
      </c>
      <c r="D2072" s="41" t="s">
        <v>439</v>
      </c>
      <c r="E2072" s="22" t="s">
        <v>4743</v>
      </c>
      <c r="F2072" s="64">
        <v>6435</v>
      </c>
      <c r="G2072" s="65" t="s">
        <v>131</v>
      </c>
    </row>
    <row r="2073" spans="1:7" outlineLevel="1" x14ac:dyDescent="0.25">
      <c r="A2073" t="s">
        <v>109</v>
      </c>
      <c r="C2073" s="41" t="s">
        <v>4744</v>
      </c>
      <c r="D2073" s="41" t="s">
        <v>439</v>
      </c>
      <c r="E2073" s="22" t="s">
        <v>4745</v>
      </c>
      <c r="F2073" s="64">
        <v>6435</v>
      </c>
      <c r="G2073" s="65" t="s">
        <v>131</v>
      </c>
    </row>
    <row r="2074" spans="1:7" outlineLevel="1" x14ac:dyDescent="0.25">
      <c r="A2074" t="s">
        <v>109</v>
      </c>
      <c r="C2074" s="41" t="s">
        <v>4746</v>
      </c>
      <c r="D2074" s="41" t="s">
        <v>439</v>
      </c>
      <c r="E2074" s="22" t="s">
        <v>4747</v>
      </c>
      <c r="F2074" s="64">
        <v>6435</v>
      </c>
      <c r="G2074" s="65" t="s">
        <v>131</v>
      </c>
    </row>
    <row r="2075" spans="1:7" outlineLevel="1" x14ac:dyDescent="0.25">
      <c r="A2075" t="s">
        <v>109</v>
      </c>
      <c r="C2075" s="41" t="s">
        <v>4748</v>
      </c>
      <c r="D2075" s="41" t="s">
        <v>439</v>
      </c>
      <c r="E2075" s="22" t="s">
        <v>4749</v>
      </c>
      <c r="F2075" s="64">
        <v>6435</v>
      </c>
      <c r="G2075" s="65" t="s">
        <v>105</v>
      </c>
    </row>
    <row r="2076" spans="1:7" outlineLevel="1" x14ac:dyDescent="0.25">
      <c r="A2076" t="s">
        <v>109</v>
      </c>
      <c r="C2076" s="41" t="s">
        <v>4750</v>
      </c>
      <c r="D2076" s="41" t="s">
        <v>439</v>
      </c>
      <c r="E2076" s="22" t="s">
        <v>4751</v>
      </c>
      <c r="F2076" s="64">
        <v>6435</v>
      </c>
      <c r="G2076" s="65" t="s">
        <v>105</v>
      </c>
    </row>
    <row r="2077" spans="1:7" outlineLevel="1" x14ac:dyDescent="0.25">
      <c r="A2077" t="s">
        <v>109</v>
      </c>
      <c r="C2077" s="41" t="s">
        <v>4752</v>
      </c>
      <c r="D2077" s="41" t="s">
        <v>439</v>
      </c>
      <c r="E2077" s="22" t="s">
        <v>4753</v>
      </c>
      <c r="F2077" s="64">
        <v>6435</v>
      </c>
      <c r="G2077" s="65" t="s">
        <v>105</v>
      </c>
    </row>
    <row r="2078" spans="1:7" outlineLevel="1" x14ac:dyDescent="0.25">
      <c r="A2078" t="s">
        <v>109</v>
      </c>
      <c r="C2078" s="41" t="s">
        <v>4754</v>
      </c>
      <c r="D2078" s="41" t="s">
        <v>439</v>
      </c>
      <c r="E2078" s="22" t="s">
        <v>4755</v>
      </c>
      <c r="F2078" s="64">
        <v>5025</v>
      </c>
      <c r="G2078" s="65" t="s">
        <v>105</v>
      </c>
    </row>
    <row r="2079" spans="1:7" outlineLevel="1" x14ac:dyDescent="0.25">
      <c r="A2079" t="s">
        <v>109</v>
      </c>
      <c r="C2079" s="41" t="s">
        <v>4756</v>
      </c>
      <c r="D2079" s="41" t="s">
        <v>439</v>
      </c>
      <c r="E2079" s="22" t="s">
        <v>4757</v>
      </c>
      <c r="F2079" s="64">
        <v>5025</v>
      </c>
      <c r="G2079" s="65" t="s">
        <v>105</v>
      </c>
    </row>
    <row r="2080" spans="1:7" outlineLevel="1" x14ac:dyDescent="0.25">
      <c r="A2080" t="s">
        <v>109</v>
      </c>
      <c r="C2080" s="41" t="s">
        <v>4758</v>
      </c>
      <c r="D2080" s="41" t="s">
        <v>439</v>
      </c>
      <c r="E2080" s="22" t="s">
        <v>4759</v>
      </c>
      <c r="F2080" s="64">
        <v>5025</v>
      </c>
      <c r="G2080" s="65" t="s">
        <v>105</v>
      </c>
    </row>
    <row r="2081" spans="1:7" outlineLevel="1" x14ac:dyDescent="0.25">
      <c r="A2081" t="s">
        <v>109</v>
      </c>
      <c r="C2081" s="41" t="s">
        <v>4760</v>
      </c>
      <c r="D2081" s="41" t="s">
        <v>439</v>
      </c>
      <c r="E2081" s="22" t="s">
        <v>4761</v>
      </c>
      <c r="F2081" s="64">
        <v>6435</v>
      </c>
      <c r="G2081" s="65" t="s">
        <v>105</v>
      </c>
    </row>
    <row r="2082" spans="1:7" outlineLevel="1" x14ac:dyDescent="0.25">
      <c r="A2082" t="s">
        <v>109</v>
      </c>
      <c r="C2082" s="41" t="s">
        <v>4762</v>
      </c>
      <c r="D2082" s="41" t="s">
        <v>439</v>
      </c>
      <c r="E2082" s="22" t="s">
        <v>4763</v>
      </c>
      <c r="F2082" s="64">
        <v>5155</v>
      </c>
      <c r="G2082" s="65" t="s">
        <v>105</v>
      </c>
    </row>
    <row r="2083" spans="1:7" outlineLevel="1" x14ac:dyDescent="0.25">
      <c r="A2083" t="s">
        <v>109</v>
      </c>
      <c r="C2083" s="41" t="s">
        <v>4764</v>
      </c>
      <c r="D2083" s="41" t="s">
        <v>439</v>
      </c>
      <c r="E2083" s="22" t="s">
        <v>4765</v>
      </c>
      <c r="F2083" s="64">
        <v>6435</v>
      </c>
      <c r="G2083" s="65" t="s">
        <v>105</v>
      </c>
    </row>
    <row r="2084" spans="1:7" outlineLevel="1" x14ac:dyDescent="0.25">
      <c r="A2084" t="s">
        <v>109</v>
      </c>
      <c r="C2084" s="41" t="s">
        <v>4766</v>
      </c>
      <c r="D2084" s="41" t="s">
        <v>439</v>
      </c>
      <c r="E2084" s="22" t="s">
        <v>4767</v>
      </c>
      <c r="F2084" s="64">
        <v>6435</v>
      </c>
      <c r="G2084" s="65" t="s">
        <v>105</v>
      </c>
    </row>
    <row r="2085" spans="1:7" outlineLevel="1" x14ac:dyDescent="0.25">
      <c r="A2085" t="s">
        <v>109</v>
      </c>
      <c r="C2085" s="41" t="s">
        <v>4768</v>
      </c>
      <c r="D2085" s="41" t="s">
        <v>439</v>
      </c>
      <c r="E2085" s="22" t="s">
        <v>4769</v>
      </c>
      <c r="F2085" s="64">
        <v>6625</v>
      </c>
      <c r="G2085" s="65" t="s">
        <v>105</v>
      </c>
    </row>
    <row r="2086" spans="1:7" outlineLevel="1" x14ac:dyDescent="0.25">
      <c r="A2086" t="s">
        <v>109</v>
      </c>
      <c r="C2086" s="41" t="s">
        <v>4770</v>
      </c>
      <c r="D2086" s="41" t="s">
        <v>439</v>
      </c>
      <c r="E2086" s="22" t="s">
        <v>4771</v>
      </c>
      <c r="F2086" s="64">
        <v>6625</v>
      </c>
      <c r="G2086" s="65" t="s">
        <v>131</v>
      </c>
    </row>
    <row r="2087" spans="1:7" outlineLevel="1" x14ac:dyDescent="0.25">
      <c r="A2087" t="s">
        <v>109</v>
      </c>
      <c r="C2087" s="41" t="s">
        <v>4772</v>
      </c>
      <c r="D2087" s="41" t="s">
        <v>439</v>
      </c>
      <c r="E2087" s="22" t="s">
        <v>4773</v>
      </c>
      <c r="F2087" s="64">
        <v>6625</v>
      </c>
      <c r="G2087" s="65" t="s">
        <v>105</v>
      </c>
    </row>
    <row r="2088" spans="1:7" outlineLevel="1" x14ac:dyDescent="0.25">
      <c r="A2088" t="s">
        <v>109</v>
      </c>
      <c r="C2088" s="41" t="s">
        <v>4774</v>
      </c>
      <c r="D2088" s="41" t="s">
        <v>439</v>
      </c>
      <c r="E2088" s="22" t="s">
        <v>4775</v>
      </c>
      <c r="F2088" s="64">
        <v>5001</v>
      </c>
      <c r="G2088" s="65" t="s">
        <v>131</v>
      </c>
    </row>
    <row r="2089" spans="1:7" outlineLevel="1" x14ac:dyDescent="0.25">
      <c r="A2089" t="s">
        <v>109</v>
      </c>
      <c r="C2089" s="41" t="s">
        <v>4776</v>
      </c>
      <c r="D2089" s="41" t="s">
        <v>439</v>
      </c>
      <c r="E2089" s="22" t="s">
        <v>4777</v>
      </c>
      <c r="F2089" s="64">
        <v>5100</v>
      </c>
      <c r="G2089" s="65" t="s">
        <v>131</v>
      </c>
    </row>
    <row r="2090" spans="1:7" outlineLevel="1" x14ac:dyDescent="0.25">
      <c r="A2090" t="s">
        <v>109</v>
      </c>
      <c r="C2090" s="41" t="s">
        <v>4778</v>
      </c>
      <c r="D2090" s="41" t="s">
        <v>439</v>
      </c>
      <c r="E2090" s="22" t="s">
        <v>4779</v>
      </c>
      <c r="F2090" s="64">
        <v>5025</v>
      </c>
      <c r="G2090" s="65" t="s">
        <v>105</v>
      </c>
    </row>
    <row r="2091" spans="1:7" outlineLevel="1" x14ac:dyDescent="0.25">
      <c r="A2091" t="s">
        <v>109</v>
      </c>
      <c r="C2091" s="41" t="s">
        <v>4780</v>
      </c>
      <c r="D2091" s="41" t="s">
        <v>439</v>
      </c>
      <c r="E2091" s="22" t="s">
        <v>4781</v>
      </c>
      <c r="F2091" s="64">
        <v>5025</v>
      </c>
      <c r="G2091" s="65" t="s">
        <v>105</v>
      </c>
    </row>
    <row r="2092" spans="1:7" outlineLevel="1" x14ac:dyDescent="0.25">
      <c r="A2092" t="s">
        <v>109</v>
      </c>
      <c r="C2092" s="41" t="s">
        <v>4782</v>
      </c>
      <c r="D2092" s="41" t="s">
        <v>439</v>
      </c>
      <c r="E2092" s="22" t="s">
        <v>4783</v>
      </c>
      <c r="F2092" s="64">
        <v>5025</v>
      </c>
      <c r="G2092" s="65" t="s">
        <v>105</v>
      </c>
    </row>
    <row r="2093" spans="1:7" outlineLevel="1" x14ac:dyDescent="0.25">
      <c r="A2093" t="s">
        <v>109</v>
      </c>
      <c r="C2093" s="41" t="s">
        <v>4784</v>
      </c>
      <c r="D2093" s="41" t="s">
        <v>439</v>
      </c>
      <c r="E2093" s="22" t="s">
        <v>4785</v>
      </c>
      <c r="F2093" s="64">
        <v>5025</v>
      </c>
      <c r="G2093" s="65" t="s">
        <v>105</v>
      </c>
    </row>
    <row r="2094" spans="1:7" outlineLevel="1" x14ac:dyDescent="0.25">
      <c r="A2094" t="s">
        <v>109</v>
      </c>
      <c r="C2094" s="41" t="s">
        <v>4786</v>
      </c>
      <c r="D2094" s="41" t="s">
        <v>439</v>
      </c>
      <c r="E2094" s="22" t="s">
        <v>4787</v>
      </c>
      <c r="F2094" s="64">
        <v>6600</v>
      </c>
      <c r="G2094" s="65" t="s">
        <v>131</v>
      </c>
    </row>
    <row r="2095" spans="1:7" outlineLevel="1" x14ac:dyDescent="0.25">
      <c r="A2095" t="s">
        <v>109</v>
      </c>
      <c r="C2095" s="41" t="s">
        <v>4788</v>
      </c>
      <c r="D2095" s="41" t="s">
        <v>439</v>
      </c>
      <c r="E2095" s="22" t="s">
        <v>4789</v>
      </c>
      <c r="F2095" s="64">
        <v>6600</v>
      </c>
      <c r="G2095" s="65" t="s">
        <v>131</v>
      </c>
    </row>
    <row r="2096" spans="1:7" outlineLevel="1" x14ac:dyDescent="0.25">
      <c r="A2096" t="s">
        <v>109</v>
      </c>
      <c r="C2096" s="41" t="s">
        <v>4790</v>
      </c>
      <c r="D2096" s="41" t="s">
        <v>439</v>
      </c>
      <c r="E2096" s="22" t="s">
        <v>4791</v>
      </c>
      <c r="F2096" s="64">
        <v>6625</v>
      </c>
      <c r="G2096" s="65" t="s">
        <v>105</v>
      </c>
    </row>
    <row r="2097" spans="1:7" outlineLevel="1" x14ac:dyDescent="0.25">
      <c r="A2097" t="s">
        <v>109</v>
      </c>
      <c r="C2097" s="41" t="s">
        <v>4792</v>
      </c>
      <c r="D2097" s="41" t="s">
        <v>439</v>
      </c>
      <c r="E2097" s="22" t="s">
        <v>4793</v>
      </c>
      <c r="F2097" s="64">
        <v>6625</v>
      </c>
      <c r="G2097" s="65" t="s">
        <v>105</v>
      </c>
    </row>
    <row r="2098" spans="1:7" outlineLevel="1" x14ac:dyDescent="0.25">
      <c r="A2098" t="s">
        <v>109</v>
      </c>
      <c r="C2098" s="41" t="s">
        <v>4794</v>
      </c>
      <c r="D2098" s="41" t="s">
        <v>439</v>
      </c>
      <c r="E2098" s="22" t="s">
        <v>4795</v>
      </c>
      <c r="F2098" s="64">
        <v>5025</v>
      </c>
      <c r="G2098" s="65" t="s">
        <v>105</v>
      </c>
    </row>
    <row r="2099" spans="1:7" outlineLevel="1" x14ac:dyDescent="0.25">
      <c r="A2099" t="s">
        <v>109</v>
      </c>
      <c r="C2099" s="41" t="s">
        <v>4796</v>
      </c>
      <c r="D2099" s="41" t="s">
        <v>439</v>
      </c>
      <c r="E2099" s="22" t="s">
        <v>4797</v>
      </c>
      <c r="F2099" s="64">
        <v>6625</v>
      </c>
      <c r="G2099" s="65" t="s">
        <v>105</v>
      </c>
    </row>
    <row r="2100" spans="1:7" outlineLevel="1" x14ac:dyDescent="0.25">
      <c r="A2100" t="s">
        <v>109</v>
      </c>
      <c r="C2100" s="41" t="s">
        <v>4798</v>
      </c>
      <c r="D2100" s="41" t="s">
        <v>439</v>
      </c>
      <c r="E2100" s="22" t="s">
        <v>4799</v>
      </c>
      <c r="F2100" s="64">
        <v>2301</v>
      </c>
      <c r="G2100" s="65" t="s">
        <v>131</v>
      </c>
    </row>
    <row r="2101" spans="1:7" outlineLevel="1" x14ac:dyDescent="0.25">
      <c r="A2101" t="s">
        <v>109</v>
      </c>
      <c r="C2101" s="41" t="s">
        <v>4800</v>
      </c>
      <c r="D2101" s="41" t="s">
        <v>439</v>
      </c>
      <c r="E2101" s="22" t="s">
        <v>4801</v>
      </c>
      <c r="F2101" s="64">
        <v>2401</v>
      </c>
      <c r="G2101" s="65" t="s">
        <v>131</v>
      </c>
    </row>
    <row r="2102" spans="1:7" outlineLevel="1" x14ac:dyDescent="0.25">
      <c r="A2102" t="s">
        <v>109</v>
      </c>
      <c r="C2102" s="41" t="s">
        <v>4802</v>
      </c>
      <c r="D2102" s="41" t="s">
        <v>439</v>
      </c>
      <c r="E2102" s="22" t="s">
        <v>4803</v>
      </c>
      <c r="F2102" s="64">
        <v>6435</v>
      </c>
      <c r="G2102" s="65" t="s">
        <v>105</v>
      </c>
    </row>
    <row r="2103" spans="1:7" outlineLevel="1" x14ac:dyDescent="0.25">
      <c r="A2103" t="s">
        <v>109</v>
      </c>
      <c r="C2103" s="41" t="s">
        <v>4804</v>
      </c>
      <c r="D2103" s="41" t="s">
        <v>439</v>
      </c>
      <c r="E2103" s="22" t="s">
        <v>4805</v>
      </c>
      <c r="F2103" s="64">
        <v>5025</v>
      </c>
      <c r="G2103" s="65" t="s">
        <v>105</v>
      </c>
    </row>
    <row r="2104" spans="1:7" outlineLevel="1" x14ac:dyDescent="0.25">
      <c r="A2104" t="s">
        <v>109</v>
      </c>
      <c r="C2104" s="41" t="s">
        <v>4806</v>
      </c>
      <c r="D2104" s="41" t="s">
        <v>439</v>
      </c>
      <c r="E2104" s="22" t="s">
        <v>4807</v>
      </c>
      <c r="F2104" s="64">
        <v>5025</v>
      </c>
      <c r="G2104" s="65" t="s">
        <v>105</v>
      </c>
    </row>
    <row r="2105" spans="1:7" outlineLevel="1" x14ac:dyDescent="0.25">
      <c r="A2105" t="s">
        <v>109</v>
      </c>
      <c r="C2105" s="41" t="s">
        <v>4808</v>
      </c>
      <c r="D2105" s="41" t="s">
        <v>439</v>
      </c>
      <c r="E2105" s="22" t="s">
        <v>4809</v>
      </c>
      <c r="F2105" s="64">
        <v>5025</v>
      </c>
      <c r="G2105" s="65" t="s">
        <v>105</v>
      </c>
    </row>
    <row r="2106" spans="1:7" outlineLevel="1" x14ac:dyDescent="0.25">
      <c r="A2106" t="s">
        <v>109</v>
      </c>
      <c r="C2106" s="41" t="s">
        <v>4810</v>
      </c>
      <c r="D2106" s="41" t="s">
        <v>439</v>
      </c>
      <c r="E2106" s="22" t="s">
        <v>4811</v>
      </c>
      <c r="F2106" s="64">
        <v>6625</v>
      </c>
      <c r="G2106" s="65" t="s">
        <v>105</v>
      </c>
    </row>
    <row r="2107" spans="1:7" outlineLevel="1" x14ac:dyDescent="0.25">
      <c r="A2107" t="s">
        <v>109</v>
      </c>
      <c r="C2107" s="41" t="s">
        <v>4812</v>
      </c>
      <c r="D2107" s="41" t="s">
        <v>439</v>
      </c>
      <c r="E2107" s="22" t="s">
        <v>4813</v>
      </c>
      <c r="F2107" s="64">
        <v>5025</v>
      </c>
      <c r="G2107" s="65" t="s">
        <v>105</v>
      </c>
    </row>
    <row r="2108" spans="1:7" outlineLevel="1" x14ac:dyDescent="0.25">
      <c r="A2108" t="s">
        <v>109</v>
      </c>
      <c r="C2108" s="41" t="s">
        <v>4814</v>
      </c>
      <c r="D2108" s="41" t="s">
        <v>439</v>
      </c>
      <c r="E2108" s="22" t="s">
        <v>4815</v>
      </c>
      <c r="F2108" s="64">
        <v>5025</v>
      </c>
      <c r="G2108" s="65" t="s">
        <v>131</v>
      </c>
    </row>
    <row r="2109" spans="1:7" outlineLevel="1" x14ac:dyDescent="0.25">
      <c r="A2109" t="s">
        <v>109</v>
      </c>
      <c r="C2109" s="41" t="s">
        <v>4816</v>
      </c>
      <c r="D2109" s="41" t="s">
        <v>439</v>
      </c>
      <c r="E2109" s="22" t="s">
        <v>4817</v>
      </c>
      <c r="F2109" s="64">
        <v>5025</v>
      </c>
      <c r="G2109" s="65" t="s">
        <v>131</v>
      </c>
    </row>
    <row r="2110" spans="1:7" outlineLevel="1" x14ac:dyDescent="0.25">
      <c r="A2110" t="s">
        <v>109</v>
      </c>
      <c r="C2110" s="41" t="s">
        <v>4818</v>
      </c>
      <c r="D2110" s="41" t="s">
        <v>439</v>
      </c>
      <c r="E2110" s="22" t="s">
        <v>4819</v>
      </c>
      <c r="F2110" s="64">
        <v>5100</v>
      </c>
      <c r="G2110" s="65" t="s">
        <v>131</v>
      </c>
    </row>
    <row r="2111" spans="1:7" outlineLevel="1" x14ac:dyDescent="0.25">
      <c r="A2111" t="s">
        <v>109</v>
      </c>
      <c r="C2111" s="41" t="s">
        <v>4820</v>
      </c>
      <c r="D2111" s="41" t="s">
        <v>439</v>
      </c>
      <c r="E2111" s="22" t="s">
        <v>4821</v>
      </c>
      <c r="F2111" s="64">
        <v>2520</v>
      </c>
      <c r="G2111" s="65" t="s">
        <v>105</v>
      </c>
    </row>
    <row r="2112" spans="1:7" outlineLevel="1" x14ac:dyDescent="0.25">
      <c r="A2112" t="s">
        <v>109</v>
      </c>
      <c r="C2112" s="41" t="s">
        <v>4822</v>
      </c>
      <c r="D2112" s="41" t="s">
        <v>439</v>
      </c>
      <c r="E2112" s="22" t="s">
        <v>3351</v>
      </c>
      <c r="F2112" s="64">
        <v>2505</v>
      </c>
      <c r="G2112" s="65" t="s">
        <v>131</v>
      </c>
    </row>
    <row r="2113" spans="1:7" outlineLevel="1" x14ac:dyDescent="0.25">
      <c r="A2113" t="s">
        <v>109</v>
      </c>
      <c r="C2113" s="41" t="s">
        <v>4823</v>
      </c>
      <c r="D2113" s="41" t="s">
        <v>439</v>
      </c>
      <c r="E2113" s="22" t="s">
        <v>4824</v>
      </c>
      <c r="F2113" s="64">
        <v>2505</v>
      </c>
      <c r="G2113" s="65" t="s">
        <v>131</v>
      </c>
    </row>
    <row r="2114" spans="1:7" outlineLevel="1" x14ac:dyDescent="0.25">
      <c r="A2114" t="s">
        <v>109</v>
      </c>
      <c r="C2114" s="41" t="s">
        <v>4825</v>
      </c>
      <c r="D2114" s="41" t="s">
        <v>439</v>
      </c>
      <c r="E2114" s="22" t="s">
        <v>4826</v>
      </c>
      <c r="F2114" s="64">
        <v>2505</v>
      </c>
      <c r="G2114" s="65" t="s">
        <v>131</v>
      </c>
    </row>
    <row r="2115" spans="1:7" outlineLevel="1" x14ac:dyDescent="0.25">
      <c r="A2115" t="s">
        <v>109</v>
      </c>
      <c r="C2115" s="41" t="s">
        <v>4827</v>
      </c>
      <c r="D2115" s="41" t="s">
        <v>439</v>
      </c>
      <c r="E2115" s="22" t="s">
        <v>4828</v>
      </c>
      <c r="F2115" s="64">
        <v>2505</v>
      </c>
      <c r="G2115" s="65" t="s">
        <v>131</v>
      </c>
    </row>
    <row r="2116" spans="1:7" outlineLevel="1" x14ac:dyDescent="0.25">
      <c r="A2116" t="s">
        <v>109</v>
      </c>
      <c r="C2116" s="41" t="s">
        <v>4829</v>
      </c>
      <c r="D2116" s="41" t="s">
        <v>439</v>
      </c>
      <c r="E2116" s="22" t="s">
        <v>4830</v>
      </c>
      <c r="F2116" s="64">
        <v>2505</v>
      </c>
      <c r="G2116" s="65" t="s">
        <v>131</v>
      </c>
    </row>
    <row r="2117" spans="1:7" outlineLevel="1" x14ac:dyDescent="0.25">
      <c r="A2117" t="s">
        <v>109</v>
      </c>
      <c r="C2117" s="41" t="s">
        <v>4831</v>
      </c>
      <c r="D2117" s="41" t="s">
        <v>439</v>
      </c>
      <c r="E2117" s="22" t="s">
        <v>4832</v>
      </c>
      <c r="F2117" s="64">
        <v>2515</v>
      </c>
      <c r="G2117" s="65" t="s">
        <v>105</v>
      </c>
    </row>
    <row r="2118" spans="1:7" outlineLevel="1" x14ac:dyDescent="0.25">
      <c r="A2118" t="s">
        <v>109</v>
      </c>
      <c r="C2118" s="41" t="s">
        <v>4833</v>
      </c>
      <c r="D2118" s="41" t="s">
        <v>439</v>
      </c>
      <c r="E2118" s="22" t="s">
        <v>4834</v>
      </c>
      <c r="F2118" s="64">
        <v>2515</v>
      </c>
      <c r="G2118" s="65" t="s">
        <v>105</v>
      </c>
    </row>
    <row r="2119" spans="1:7" outlineLevel="1" x14ac:dyDescent="0.25">
      <c r="A2119" t="s">
        <v>109</v>
      </c>
      <c r="C2119" s="41" t="s">
        <v>4835</v>
      </c>
      <c r="D2119" s="41" t="s">
        <v>439</v>
      </c>
      <c r="E2119" s="22" t="s">
        <v>4836</v>
      </c>
      <c r="F2119" s="64">
        <v>2550</v>
      </c>
      <c r="G2119" s="65" t="s">
        <v>131</v>
      </c>
    </row>
    <row r="2120" spans="1:7" outlineLevel="1" x14ac:dyDescent="0.25">
      <c r="A2120" t="s">
        <v>109</v>
      </c>
      <c r="C2120" s="41" t="s">
        <v>4837</v>
      </c>
      <c r="D2120" s="41" t="s">
        <v>439</v>
      </c>
      <c r="E2120" s="22" t="s">
        <v>4838</v>
      </c>
      <c r="F2120" s="64">
        <v>2550</v>
      </c>
      <c r="G2120" s="65" t="s">
        <v>131</v>
      </c>
    </row>
    <row r="2121" spans="1:7" outlineLevel="1" x14ac:dyDescent="0.25">
      <c r="A2121" t="s">
        <v>109</v>
      </c>
      <c r="C2121" s="41" t="s">
        <v>4839</v>
      </c>
      <c r="D2121" s="41" t="s">
        <v>439</v>
      </c>
      <c r="E2121" s="22" t="s">
        <v>4840</v>
      </c>
      <c r="F2121" s="64">
        <v>5025</v>
      </c>
      <c r="G2121" s="65" t="s">
        <v>131</v>
      </c>
    </row>
    <row r="2122" spans="1:7" outlineLevel="1" x14ac:dyDescent="0.25">
      <c r="A2122" t="s">
        <v>109</v>
      </c>
      <c r="C2122" s="41" t="s">
        <v>4841</v>
      </c>
      <c r="D2122" s="41" t="s">
        <v>439</v>
      </c>
      <c r="E2122" s="22" t="s">
        <v>4842</v>
      </c>
      <c r="F2122" s="64">
        <v>2801</v>
      </c>
      <c r="G2122" s="65" t="s">
        <v>131</v>
      </c>
    </row>
    <row r="2123" spans="1:7" outlineLevel="1" x14ac:dyDescent="0.25">
      <c r="A2123" t="s">
        <v>109</v>
      </c>
      <c r="C2123" s="41" t="s">
        <v>4843</v>
      </c>
      <c r="D2123" s="41" t="s">
        <v>439</v>
      </c>
      <c r="E2123" s="22" t="s">
        <v>4844</v>
      </c>
      <c r="F2123" s="64">
        <v>3525</v>
      </c>
      <c r="G2123" s="65" t="s">
        <v>131</v>
      </c>
    </row>
    <row r="2124" spans="1:7" outlineLevel="1" x14ac:dyDescent="0.25">
      <c r="A2124" t="s">
        <v>109</v>
      </c>
      <c r="C2124" s="41" t="s">
        <v>4845</v>
      </c>
      <c r="D2124" s="41" t="s">
        <v>439</v>
      </c>
      <c r="E2124" s="22" t="s">
        <v>4846</v>
      </c>
      <c r="F2124" s="64">
        <v>2701</v>
      </c>
      <c r="G2124" s="65" t="s">
        <v>131</v>
      </c>
    </row>
    <row r="2125" spans="1:7" outlineLevel="1" x14ac:dyDescent="0.25">
      <c r="A2125" t="s">
        <v>109</v>
      </c>
      <c r="C2125" s="41" t="s">
        <v>4847</v>
      </c>
      <c r="D2125" s="41" t="s">
        <v>439</v>
      </c>
      <c r="E2125" s="22" t="s">
        <v>4848</v>
      </c>
      <c r="F2125" s="64">
        <v>2760</v>
      </c>
      <c r="G2125" s="65" t="s">
        <v>131</v>
      </c>
    </row>
    <row r="2126" spans="1:7" outlineLevel="1" x14ac:dyDescent="0.25">
      <c r="A2126" t="s">
        <v>109</v>
      </c>
      <c r="C2126" s="41" t="s">
        <v>4849</v>
      </c>
      <c r="D2126" s="41" t="s">
        <v>439</v>
      </c>
      <c r="E2126" s="22" t="s">
        <v>4850</v>
      </c>
      <c r="F2126" s="64">
        <v>6625</v>
      </c>
      <c r="G2126" s="65" t="s">
        <v>105</v>
      </c>
    </row>
    <row r="2127" spans="1:7" outlineLevel="1" x14ac:dyDescent="0.25">
      <c r="A2127" t="s">
        <v>109</v>
      </c>
      <c r="C2127" s="41" t="s">
        <v>4851</v>
      </c>
      <c r="D2127" s="41" t="s">
        <v>439</v>
      </c>
      <c r="E2127" s="22" t="s">
        <v>4852</v>
      </c>
      <c r="F2127" s="64">
        <v>2535</v>
      </c>
      <c r="G2127" s="65" t="s">
        <v>131</v>
      </c>
    </row>
    <row r="2128" spans="1:7" outlineLevel="1" x14ac:dyDescent="0.25">
      <c r="A2128" t="s">
        <v>109</v>
      </c>
      <c r="C2128" s="41" t="s">
        <v>4853</v>
      </c>
      <c r="D2128" s="41" t="s">
        <v>439</v>
      </c>
      <c r="E2128" s="22" t="s">
        <v>3236</v>
      </c>
      <c r="F2128" s="64">
        <v>2500</v>
      </c>
      <c r="G2128" s="65" t="s">
        <v>131</v>
      </c>
    </row>
    <row r="2129" spans="1:7" outlineLevel="1" x14ac:dyDescent="0.25">
      <c r="A2129" t="s">
        <v>109</v>
      </c>
      <c r="C2129" s="41" t="s">
        <v>4854</v>
      </c>
      <c r="D2129" s="41" t="s">
        <v>439</v>
      </c>
      <c r="E2129" s="22" t="s">
        <v>3351</v>
      </c>
      <c r="F2129" s="64">
        <v>2501</v>
      </c>
      <c r="G2129" s="65" t="s">
        <v>131</v>
      </c>
    </row>
    <row r="2130" spans="1:7" outlineLevel="1" x14ac:dyDescent="0.25">
      <c r="A2130" t="s">
        <v>109</v>
      </c>
      <c r="C2130" s="41" t="s">
        <v>4855</v>
      </c>
      <c r="D2130" s="41" t="s">
        <v>439</v>
      </c>
      <c r="E2130" s="22" t="s">
        <v>3352</v>
      </c>
      <c r="F2130" s="64">
        <v>2501</v>
      </c>
      <c r="G2130" s="65" t="s">
        <v>131</v>
      </c>
    </row>
    <row r="2131" spans="1:7" outlineLevel="1" x14ac:dyDescent="0.25">
      <c r="A2131" t="s">
        <v>109</v>
      </c>
      <c r="C2131" s="41" t="s">
        <v>4856</v>
      </c>
      <c r="D2131" s="41" t="s">
        <v>439</v>
      </c>
      <c r="E2131" s="22" t="s">
        <v>4857</v>
      </c>
      <c r="F2131" s="64">
        <v>6600</v>
      </c>
      <c r="G2131" s="65" t="s">
        <v>131</v>
      </c>
    </row>
    <row r="2132" spans="1:7" outlineLevel="1" x14ac:dyDescent="0.25">
      <c r="A2132" t="s">
        <v>109</v>
      </c>
      <c r="C2132" s="41" t="s">
        <v>4858</v>
      </c>
      <c r="D2132" s="41" t="s">
        <v>439</v>
      </c>
      <c r="E2132" s="22" t="s">
        <v>4859</v>
      </c>
      <c r="F2132" s="64">
        <v>5025</v>
      </c>
      <c r="G2132" s="65" t="s">
        <v>105</v>
      </c>
    </row>
    <row r="2133" spans="1:7" outlineLevel="1" x14ac:dyDescent="0.25">
      <c r="A2133" t="s">
        <v>109</v>
      </c>
      <c r="C2133" s="41" t="s">
        <v>4860</v>
      </c>
      <c r="D2133" s="41" t="s">
        <v>439</v>
      </c>
      <c r="E2133" s="22" t="s">
        <v>4861</v>
      </c>
      <c r="F2133" s="64">
        <v>6625</v>
      </c>
      <c r="G2133" s="65" t="s">
        <v>105</v>
      </c>
    </row>
    <row r="2134" spans="1:7" outlineLevel="1" x14ac:dyDescent="0.25">
      <c r="A2134" t="s">
        <v>109</v>
      </c>
      <c r="C2134" s="41" t="s">
        <v>4862</v>
      </c>
      <c r="D2134" s="41" t="s">
        <v>439</v>
      </c>
      <c r="E2134" s="22" t="s">
        <v>4863</v>
      </c>
      <c r="F2134" s="64">
        <v>5025</v>
      </c>
      <c r="G2134" s="65" t="s">
        <v>105</v>
      </c>
    </row>
    <row r="2135" spans="1:7" outlineLevel="1" x14ac:dyDescent="0.25">
      <c r="A2135" t="s">
        <v>109</v>
      </c>
      <c r="C2135" s="41" t="s">
        <v>4864</v>
      </c>
      <c r="D2135" s="41" t="s">
        <v>439</v>
      </c>
      <c r="E2135" s="22" t="s">
        <v>4865</v>
      </c>
      <c r="F2135" s="64">
        <v>5155</v>
      </c>
      <c r="G2135" s="65" t="s">
        <v>131</v>
      </c>
    </row>
    <row r="2136" spans="1:7" outlineLevel="1" x14ac:dyDescent="0.25">
      <c r="A2136" t="s">
        <v>109</v>
      </c>
      <c r="C2136" s="41" t="s">
        <v>4866</v>
      </c>
      <c r="D2136" s="41" t="s">
        <v>439</v>
      </c>
      <c r="E2136" s="22" t="s">
        <v>4867</v>
      </c>
      <c r="F2136" s="64">
        <v>5025</v>
      </c>
      <c r="G2136" s="65" t="s">
        <v>105</v>
      </c>
    </row>
    <row r="2137" spans="1:7" outlineLevel="1" x14ac:dyDescent="0.25">
      <c r="A2137" t="s">
        <v>109</v>
      </c>
      <c r="C2137" s="41" t="s">
        <v>4868</v>
      </c>
      <c r="D2137" s="41" t="s">
        <v>439</v>
      </c>
      <c r="E2137" s="22" t="s">
        <v>4869</v>
      </c>
      <c r="F2137" s="64">
        <v>5519</v>
      </c>
      <c r="G2137" s="65" t="s">
        <v>131</v>
      </c>
    </row>
    <row r="2138" spans="1:7" outlineLevel="1" x14ac:dyDescent="0.25">
      <c r="A2138" t="s">
        <v>109</v>
      </c>
      <c r="C2138" s="41" t="s">
        <v>4870</v>
      </c>
      <c r="D2138" s="41" t="s">
        <v>439</v>
      </c>
      <c r="E2138" s="22" t="s">
        <v>4871</v>
      </c>
      <c r="F2138" s="64">
        <v>3525</v>
      </c>
      <c r="G2138" s="65" t="s">
        <v>131</v>
      </c>
    </row>
    <row r="2139" spans="1:7" outlineLevel="1" x14ac:dyDescent="0.25">
      <c r="A2139" t="s">
        <v>109</v>
      </c>
      <c r="C2139" s="41" t="s">
        <v>4872</v>
      </c>
      <c r="D2139" s="41" t="s">
        <v>439</v>
      </c>
      <c r="E2139" s="22" t="s">
        <v>4873</v>
      </c>
      <c r="F2139" s="64">
        <v>5150</v>
      </c>
      <c r="G2139" s="65" t="s">
        <v>131</v>
      </c>
    </row>
    <row r="2140" spans="1:7" outlineLevel="1" x14ac:dyDescent="0.25">
      <c r="A2140" t="s">
        <v>109</v>
      </c>
      <c r="C2140" s="41" t="s">
        <v>4874</v>
      </c>
      <c r="D2140" s="41" t="s">
        <v>439</v>
      </c>
      <c r="E2140" s="22" t="s">
        <v>4875</v>
      </c>
      <c r="F2140" s="64">
        <v>5025</v>
      </c>
      <c r="G2140" s="65" t="s">
        <v>105</v>
      </c>
    </row>
    <row r="2141" spans="1:7" outlineLevel="1" x14ac:dyDescent="0.25">
      <c r="A2141" t="s">
        <v>109</v>
      </c>
      <c r="C2141" s="41" t="s">
        <v>4876</v>
      </c>
      <c r="D2141" s="41" t="s">
        <v>439</v>
      </c>
      <c r="E2141" s="22" t="s">
        <v>4877</v>
      </c>
      <c r="F2141" s="64">
        <v>2310</v>
      </c>
      <c r="G2141" s="65" t="s">
        <v>131</v>
      </c>
    </row>
    <row r="2142" spans="1:7" outlineLevel="1" x14ac:dyDescent="0.25">
      <c r="A2142" t="s">
        <v>109</v>
      </c>
      <c r="C2142" s="41" t="s">
        <v>4878</v>
      </c>
      <c r="D2142" s="41" t="s">
        <v>439</v>
      </c>
      <c r="E2142" s="22" t="s">
        <v>3235</v>
      </c>
      <c r="F2142" s="64">
        <v>2430</v>
      </c>
      <c r="G2142" s="65" t="s">
        <v>131</v>
      </c>
    </row>
    <row r="2143" spans="1:7" outlineLevel="1" x14ac:dyDescent="0.25">
      <c r="A2143" t="s">
        <v>109</v>
      </c>
      <c r="C2143" s="41" t="s">
        <v>4879</v>
      </c>
      <c r="D2143" s="41" t="s">
        <v>439</v>
      </c>
      <c r="E2143" s="22" t="s">
        <v>4880</v>
      </c>
      <c r="F2143" s="64">
        <v>5155</v>
      </c>
      <c r="G2143" s="65" t="s">
        <v>131</v>
      </c>
    </row>
    <row r="2144" spans="1:7" outlineLevel="1" x14ac:dyDescent="0.25">
      <c r="A2144" t="s">
        <v>109</v>
      </c>
      <c r="C2144" s="41" t="s">
        <v>4881</v>
      </c>
      <c r="D2144" s="41" t="s">
        <v>439</v>
      </c>
      <c r="E2144" s="22" t="s">
        <v>4882</v>
      </c>
      <c r="F2144" s="64">
        <v>5155</v>
      </c>
      <c r="G2144" s="65" t="s">
        <v>105</v>
      </c>
    </row>
    <row r="2145" spans="1:7" outlineLevel="1" x14ac:dyDescent="0.25">
      <c r="A2145" t="s">
        <v>109</v>
      </c>
      <c r="C2145" s="41" t="s">
        <v>4883</v>
      </c>
      <c r="D2145" s="41" t="s">
        <v>439</v>
      </c>
      <c r="E2145" s="22" t="s">
        <v>4884</v>
      </c>
      <c r="F2145" s="64">
        <v>5155</v>
      </c>
      <c r="G2145" s="65" t="s">
        <v>105</v>
      </c>
    </row>
    <row r="2146" spans="1:7" outlineLevel="1" x14ac:dyDescent="0.25">
      <c r="A2146" t="s">
        <v>109</v>
      </c>
      <c r="C2146" s="41" t="s">
        <v>4885</v>
      </c>
      <c r="D2146" s="41" t="s">
        <v>439</v>
      </c>
      <c r="E2146" s="22" t="s">
        <v>4886</v>
      </c>
      <c r="F2146" s="64">
        <v>5155</v>
      </c>
      <c r="G2146" s="65" t="s">
        <v>105</v>
      </c>
    </row>
    <row r="2147" spans="1:7" outlineLevel="1" x14ac:dyDescent="0.25">
      <c r="A2147" t="s">
        <v>109</v>
      </c>
      <c r="C2147" s="41" t="s">
        <v>4887</v>
      </c>
      <c r="D2147" s="41" t="s">
        <v>439</v>
      </c>
      <c r="E2147" s="22" t="s">
        <v>4888</v>
      </c>
      <c r="F2147" s="64">
        <v>5155</v>
      </c>
      <c r="G2147" s="65" t="s">
        <v>105</v>
      </c>
    </row>
    <row r="2148" spans="1:7" outlineLevel="1" x14ac:dyDescent="0.25">
      <c r="A2148" t="s">
        <v>109</v>
      </c>
      <c r="C2148" s="41" t="s">
        <v>4889</v>
      </c>
      <c r="D2148" s="41" t="s">
        <v>439</v>
      </c>
      <c r="E2148" s="22" t="s">
        <v>4890</v>
      </c>
      <c r="F2148" s="64">
        <v>5125</v>
      </c>
      <c r="G2148" s="65" t="s">
        <v>105</v>
      </c>
    </row>
    <row r="2149" spans="1:7" outlineLevel="1" x14ac:dyDescent="0.25">
      <c r="A2149" t="s">
        <v>109</v>
      </c>
      <c r="C2149" s="41" t="s">
        <v>4891</v>
      </c>
      <c r="D2149" s="41" t="s">
        <v>439</v>
      </c>
      <c r="E2149" s="22" t="s">
        <v>4892</v>
      </c>
      <c r="F2149" s="64">
        <v>2126</v>
      </c>
      <c r="G2149" s="65" t="s">
        <v>105</v>
      </c>
    </row>
    <row r="2150" spans="1:7" outlineLevel="1" x14ac:dyDescent="0.25">
      <c r="A2150" t="s">
        <v>109</v>
      </c>
      <c r="C2150" s="41" t="s">
        <v>4893</v>
      </c>
      <c r="D2150" s="41" t="s">
        <v>439</v>
      </c>
      <c r="E2150" s="22" t="s">
        <v>4894</v>
      </c>
      <c r="F2150" s="64">
        <v>2126</v>
      </c>
      <c r="G2150" s="65" t="s">
        <v>131</v>
      </c>
    </row>
    <row r="2151" spans="1:7" outlineLevel="1" x14ac:dyDescent="0.25">
      <c r="A2151" t="s">
        <v>109</v>
      </c>
      <c r="C2151" s="41" t="s">
        <v>4895</v>
      </c>
      <c r="D2151" s="41" t="s">
        <v>439</v>
      </c>
      <c r="E2151" s="22" t="s">
        <v>4896</v>
      </c>
      <c r="F2151" s="64">
        <v>2126</v>
      </c>
      <c r="G2151" s="65" t="s">
        <v>131</v>
      </c>
    </row>
    <row r="2152" spans="1:7" outlineLevel="1" x14ac:dyDescent="0.25">
      <c r="A2152" t="s">
        <v>109</v>
      </c>
      <c r="C2152" s="41" t="s">
        <v>4897</v>
      </c>
      <c r="D2152" s="41" t="s">
        <v>439</v>
      </c>
      <c r="E2152" s="22" t="s">
        <v>4898</v>
      </c>
      <c r="F2152" s="64">
        <v>2126</v>
      </c>
      <c r="G2152" s="65" t="s">
        <v>131</v>
      </c>
    </row>
    <row r="2153" spans="1:7" outlineLevel="1" x14ac:dyDescent="0.25">
      <c r="A2153" t="s">
        <v>109</v>
      </c>
      <c r="C2153" s="41" t="s">
        <v>4899</v>
      </c>
      <c r="D2153" s="41" t="s">
        <v>439</v>
      </c>
      <c r="E2153" s="22" t="s">
        <v>4900</v>
      </c>
      <c r="F2153" s="64">
        <v>5100</v>
      </c>
      <c r="G2153" s="65" t="s">
        <v>131</v>
      </c>
    </row>
    <row r="2154" spans="1:7" outlineLevel="1" x14ac:dyDescent="0.25">
      <c r="A2154" t="s">
        <v>109</v>
      </c>
      <c r="C2154" s="41" t="s">
        <v>4901</v>
      </c>
      <c r="D2154" s="41" t="s">
        <v>439</v>
      </c>
      <c r="E2154" s="22" t="s">
        <v>4902</v>
      </c>
      <c r="F2154" s="64">
        <v>5155</v>
      </c>
      <c r="G2154" s="65" t="s">
        <v>105</v>
      </c>
    </row>
    <row r="2155" spans="1:7" outlineLevel="1" x14ac:dyDescent="0.25">
      <c r="A2155" t="s">
        <v>109</v>
      </c>
      <c r="C2155" s="41" t="s">
        <v>4903</v>
      </c>
      <c r="D2155" s="41" t="s">
        <v>439</v>
      </c>
      <c r="E2155" s="22" t="s">
        <v>4904</v>
      </c>
      <c r="F2155" s="64">
        <v>5155</v>
      </c>
      <c r="G2155" s="65" t="s">
        <v>105</v>
      </c>
    </row>
    <row r="2156" spans="1:7" outlineLevel="1" x14ac:dyDescent="0.25">
      <c r="A2156" t="s">
        <v>109</v>
      </c>
      <c r="C2156" s="41" t="s">
        <v>4905</v>
      </c>
      <c r="D2156" s="41" t="s">
        <v>439</v>
      </c>
      <c r="E2156" s="22" t="s">
        <v>4906</v>
      </c>
      <c r="F2156" s="64">
        <v>2401</v>
      </c>
      <c r="G2156" s="65" t="s">
        <v>131</v>
      </c>
    </row>
    <row r="2157" spans="1:7" outlineLevel="1" x14ac:dyDescent="0.25">
      <c r="A2157" t="s">
        <v>109</v>
      </c>
      <c r="C2157" s="41" t="s">
        <v>4907</v>
      </c>
      <c r="D2157" s="41" t="s">
        <v>439</v>
      </c>
      <c r="E2157" s="22" t="s">
        <v>4908</v>
      </c>
      <c r="F2157" s="64">
        <v>2201</v>
      </c>
      <c r="G2157" s="65" t="s">
        <v>131</v>
      </c>
    </row>
    <row r="2158" spans="1:7" outlineLevel="1" x14ac:dyDescent="0.25">
      <c r="A2158" t="s">
        <v>109</v>
      </c>
      <c r="C2158" s="41" t="s">
        <v>4909</v>
      </c>
      <c r="D2158" s="41" t="s">
        <v>439</v>
      </c>
      <c r="E2158" s="22" t="s">
        <v>4910</v>
      </c>
      <c r="F2158" s="64">
        <v>5125</v>
      </c>
      <c r="G2158" s="65" t="s">
        <v>105</v>
      </c>
    </row>
    <row r="2159" spans="1:7" outlineLevel="1" x14ac:dyDescent="0.25">
      <c r="A2159" t="s">
        <v>109</v>
      </c>
      <c r="C2159" s="41" t="s">
        <v>4911</v>
      </c>
      <c r="D2159" s="41" t="s">
        <v>439</v>
      </c>
      <c r="E2159" s="22" t="s">
        <v>4912</v>
      </c>
      <c r="F2159" s="64">
        <v>2401</v>
      </c>
      <c r="G2159" s="65" t="s">
        <v>131</v>
      </c>
    </row>
    <row r="2160" spans="1:7" outlineLevel="1" x14ac:dyDescent="0.25">
      <c r="A2160" t="s">
        <v>109</v>
      </c>
      <c r="C2160" s="41" t="s">
        <v>4913</v>
      </c>
      <c r="D2160" s="41" t="s">
        <v>439</v>
      </c>
      <c r="E2160" s="22" t="s">
        <v>4914</v>
      </c>
      <c r="F2160" s="64">
        <v>5125</v>
      </c>
      <c r="G2160" s="65" t="s">
        <v>131</v>
      </c>
    </row>
    <row r="2161" spans="1:7" outlineLevel="1" x14ac:dyDescent="0.25">
      <c r="A2161" t="s">
        <v>109</v>
      </c>
      <c r="C2161" s="41" t="s">
        <v>4915</v>
      </c>
      <c r="D2161" s="41" t="s">
        <v>439</v>
      </c>
      <c r="E2161" s="22" t="s">
        <v>4916</v>
      </c>
      <c r="F2161" s="64">
        <v>2420</v>
      </c>
      <c r="G2161" s="65" t="s">
        <v>131</v>
      </c>
    </row>
    <row r="2162" spans="1:7" outlineLevel="1" x14ac:dyDescent="0.25">
      <c r="A2162" t="s">
        <v>109</v>
      </c>
      <c r="C2162" s="41" t="s">
        <v>4917</v>
      </c>
      <c r="D2162" s="41" t="s">
        <v>439</v>
      </c>
      <c r="E2162" s="22" t="s">
        <v>4391</v>
      </c>
      <c r="F2162" s="64">
        <v>2420</v>
      </c>
      <c r="G2162" s="65" t="s">
        <v>105</v>
      </c>
    </row>
    <row r="2163" spans="1:7" outlineLevel="1" x14ac:dyDescent="0.25">
      <c r="A2163" t="s">
        <v>109</v>
      </c>
      <c r="C2163" s="41" t="s">
        <v>4918</v>
      </c>
      <c r="D2163" s="41" t="s">
        <v>439</v>
      </c>
      <c r="E2163" s="22" t="s">
        <v>4919</v>
      </c>
      <c r="F2163" s="64">
        <v>5125</v>
      </c>
      <c r="G2163" s="65" t="s">
        <v>131</v>
      </c>
    </row>
    <row r="2164" spans="1:7" outlineLevel="1" x14ac:dyDescent="0.25">
      <c r="A2164" t="s">
        <v>109</v>
      </c>
      <c r="C2164" s="41" t="s">
        <v>4920</v>
      </c>
      <c r="D2164" s="41" t="s">
        <v>439</v>
      </c>
      <c r="E2164" s="22" t="s">
        <v>4921</v>
      </c>
      <c r="F2164" s="64">
        <v>5025</v>
      </c>
      <c r="G2164" s="65" t="s">
        <v>105</v>
      </c>
    </row>
    <row r="2165" spans="1:7" outlineLevel="1" x14ac:dyDescent="0.25">
      <c r="A2165" t="s">
        <v>109</v>
      </c>
      <c r="C2165" s="41" t="s">
        <v>4922</v>
      </c>
      <c r="D2165" s="41" t="s">
        <v>439</v>
      </c>
      <c r="E2165" s="22" t="s">
        <v>4923</v>
      </c>
      <c r="F2165" s="64">
        <v>5152</v>
      </c>
      <c r="G2165" s="65" t="s">
        <v>105</v>
      </c>
    </row>
    <row r="2166" spans="1:7" outlineLevel="1" x14ac:dyDescent="0.25">
      <c r="A2166" t="s">
        <v>109</v>
      </c>
      <c r="C2166" s="41" t="s">
        <v>4924</v>
      </c>
      <c r="D2166" s="41" t="s">
        <v>439</v>
      </c>
      <c r="E2166" s="22" t="s">
        <v>4925</v>
      </c>
      <c r="F2166" s="64">
        <v>3535</v>
      </c>
      <c r="G2166" s="65" t="s">
        <v>131</v>
      </c>
    </row>
    <row r="2167" spans="1:7" outlineLevel="1" x14ac:dyDescent="0.25">
      <c r="A2167" t="s">
        <v>109</v>
      </c>
      <c r="C2167" s="41" t="s">
        <v>4926</v>
      </c>
      <c r="D2167" s="41" t="s">
        <v>439</v>
      </c>
      <c r="E2167" s="22" t="s">
        <v>4927</v>
      </c>
      <c r="F2167" s="64">
        <v>3535</v>
      </c>
      <c r="G2167" s="65" t="s">
        <v>131</v>
      </c>
    </row>
    <row r="2168" spans="1:7" outlineLevel="1" x14ac:dyDescent="0.25">
      <c r="A2168" t="s">
        <v>109</v>
      </c>
      <c r="C2168" s="41" t="s">
        <v>4928</v>
      </c>
      <c r="D2168" s="41" t="s">
        <v>439</v>
      </c>
      <c r="E2168" s="22" t="s">
        <v>4391</v>
      </c>
      <c r="F2168" s="64">
        <v>3535</v>
      </c>
      <c r="G2168" s="65" t="s">
        <v>133</v>
      </c>
    </row>
    <row r="2169" spans="1:7" outlineLevel="1" x14ac:dyDescent="0.25">
      <c r="A2169" t="s">
        <v>109</v>
      </c>
      <c r="C2169" s="41" t="s">
        <v>4929</v>
      </c>
      <c r="D2169" s="41" t="s">
        <v>439</v>
      </c>
      <c r="E2169" s="22" t="s">
        <v>4930</v>
      </c>
      <c r="F2169" s="64">
        <v>3535</v>
      </c>
      <c r="G2169" s="65" t="s">
        <v>131</v>
      </c>
    </row>
    <row r="2170" spans="1:7" outlineLevel="1" x14ac:dyDescent="0.25">
      <c r="A2170" t="s">
        <v>109</v>
      </c>
      <c r="C2170" s="41" t="s">
        <v>4931</v>
      </c>
      <c r="D2170" s="41" t="s">
        <v>439</v>
      </c>
      <c r="E2170" s="22" t="s">
        <v>4932</v>
      </c>
      <c r="F2170" s="64">
        <v>3535</v>
      </c>
      <c r="G2170" s="65" t="s">
        <v>131</v>
      </c>
    </row>
    <row r="2171" spans="1:7" outlineLevel="1" x14ac:dyDescent="0.25">
      <c r="A2171" t="s">
        <v>109</v>
      </c>
      <c r="C2171" s="41" t="s">
        <v>4933</v>
      </c>
      <c r="D2171" s="41" t="s">
        <v>439</v>
      </c>
      <c r="E2171" s="22" t="s">
        <v>4934</v>
      </c>
      <c r="F2171" s="64">
        <v>3535</v>
      </c>
      <c r="G2171" s="65" t="s">
        <v>131</v>
      </c>
    </row>
    <row r="2172" spans="1:7" outlineLevel="1" x14ac:dyDescent="0.25">
      <c r="A2172" t="s">
        <v>109</v>
      </c>
      <c r="C2172" s="41" t="s">
        <v>4935</v>
      </c>
      <c r="D2172" s="41" t="s">
        <v>439</v>
      </c>
      <c r="E2172" s="22" t="s">
        <v>4936</v>
      </c>
      <c r="F2172" s="64">
        <v>3535</v>
      </c>
      <c r="G2172" s="65" t="s">
        <v>131</v>
      </c>
    </row>
    <row r="2173" spans="1:7" outlineLevel="1" x14ac:dyDescent="0.25">
      <c r="A2173" t="s">
        <v>109</v>
      </c>
      <c r="C2173" s="41" t="s">
        <v>4937</v>
      </c>
      <c r="D2173" s="41" t="s">
        <v>439</v>
      </c>
      <c r="E2173" s="22" t="s">
        <v>4938</v>
      </c>
      <c r="F2173" s="64">
        <v>3535</v>
      </c>
      <c r="G2173" s="65" t="s">
        <v>131</v>
      </c>
    </row>
    <row r="2174" spans="1:7" outlineLevel="1" x14ac:dyDescent="0.25">
      <c r="A2174" t="s">
        <v>109</v>
      </c>
      <c r="C2174" s="41" t="s">
        <v>4939</v>
      </c>
      <c r="D2174" s="41" t="s">
        <v>439</v>
      </c>
      <c r="E2174" s="22" t="s">
        <v>4940</v>
      </c>
      <c r="F2174" s="64">
        <v>5152</v>
      </c>
      <c r="G2174" s="65" t="s">
        <v>105</v>
      </c>
    </row>
    <row r="2175" spans="1:7" outlineLevel="1" x14ac:dyDescent="0.25">
      <c r="A2175" t="s">
        <v>109</v>
      </c>
      <c r="C2175" s="41" t="s">
        <v>4941</v>
      </c>
      <c r="D2175" s="41" t="s">
        <v>439</v>
      </c>
      <c r="E2175" s="22" t="s">
        <v>4942</v>
      </c>
      <c r="F2175" s="64">
        <v>5100</v>
      </c>
      <c r="G2175" s="65" t="s">
        <v>105</v>
      </c>
    </row>
    <row r="2176" spans="1:7" outlineLevel="1" x14ac:dyDescent="0.25">
      <c r="A2176" t="s">
        <v>109</v>
      </c>
      <c r="C2176" s="41" t="s">
        <v>4943</v>
      </c>
      <c r="D2176" s="41" t="s">
        <v>439</v>
      </c>
      <c r="E2176" s="22" t="s">
        <v>4944</v>
      </c>
      <c r="F2176" s="64">
        <v>5155</v>
      </c>
      <c r="G2176" s="65" t="s">
        <v>131</v>
      </c>
    </row>
    <row r="2177" spans="1:7" outlineLevel="1" x14ac:dyDescent="0.25">
      <c r="A2177" t="s">
        <v>109</v>
      </c>
      <c r="C2177" s="41" t="s">
        <v>4945</v>
      </c>
      <c r="D2177" s="41" t="s">
        <v>439</v>
      </c>
      <c r="E2177" s="22" t="s">
        <v>4946</v>
      </c>
      <c r="F2177" s="64">
        <v>5125</v>
      </c>
      <c r="G2177" s="65" t="s">
        <v>131</v>
      </c>
    </row>
    <row r="2178" spans="1:7" outlineLevel="1" x14ac:dyDescent="0.25">
      <c r="A2178" t="s">
        <v>109</v>
      </c>
      <c r="C2178" s="41" t="s">
        <v>4947</v>
      </c>
      <c r="D2178" s="41" t="s">
        <v>439</v>
      </c>
      <c r="E2178" s="22" t="s">
        <v>4948</v>
      </c>
      <c r="F2178" s="64">
        <v>5155</v>
      </c>
      <c r="G2178" s="65" t="s">
        <v>131</v>
      </c>
    </row>
    <row r="2179" spans="1:7" outlineLevel="1" x14ac:dyDescent="0.25">
      <c r="A2179" t="s">
        <v>109</v>
      </c>
      <c r="C2179" s="41" t="s">
        <v>4949</v>
      </c>
      <c r="D2179" s="41" t="s">
        <v>439</v>
      </c>
      <c r="E2179" s="22" t="s">
        <v>4950</v>
      </c>
      <c r="F2179" s="64">
        <v>5100</v>
      </c>
      <c r="G2179" s="65" t="s">
        <v>131</v>
      </c>
    </row>
    <row r="2180" spans="1:7" outlineLevel="1" x14ac:dyDescent="0.25">
      <c r="A2180" t="s">
        <v>109</v>
      </c>
      <c r="C2180" s="41" t="s">
        <v>4951</v>
      </c>
      <c r="D2180" s="41" t="s">
        <v>439</v>
      </c>
      <c r="E2180" s="22" t="s">
        <v>4952</v>
      </c>
      <c r="F2180" s="64">
        <v>5100</v>
      </c>
      <c r="G2180" s="65" t="s">
        <v>131</v>
      </c>
    </row>
    <row r="2181" spans="1:7" outlineLevel="1" x14ac:dyDescent="0.25">
      <c r="A2181" t="s">
        <v>109</v>
      </c>
      <c r="C2181" s="41" t="s">
        <v>4953</v>
      </c>
      <c r="D2181" s="41" t="s">
        <v>439</v>
      </c>
      <c r="E2181" s="22" t="s">
        <v>4954</v>
      </c>
      <c r="F2181" s="64">
        <v>5100</v>
      </c>
      <c r="G2181" s="65" t="s">
        <v>131</v>
      </c>
    </row>
    <row r="2182" spans="1:7" outlineLevel="1" x14ac:dyDescent="0.25">
      <c r="A2182" t="s">
        <v>109</v>
      </c>
      <c r="C2182" s="41" t="s">
        <v>4955</v>
      </c>
      <c r="D2182" s="41" t="s">
        <v>439</v>
      </c>
      <c r="E2182" s="22" t="s">
        <v>4956</v>
      </c>
      <c r="F2182" s="64">
        <v>5025</v>
      </c>
      <c r="G2182" s="65" t="s">
        <v>105</v>
      </c>
    </row>
    <row r="2183" spans="1:7" outlineLevel="1" x14ac:dyDescent="0.25">
      <c r="A2183" t="s">
        <v>109</v>
      </c>
      <c r="C2183" s="41" t="s">
        <v>4957</v>
      </c>
      <c r="D2183" s="41" t="s">
        <v>439</v>
      </c>
      <c r="E2183" s="22" t="s">
        <v>4958</v>
      </c>
      <c r="F2183" s="64">
        <v>5025</v>
      </c>
      <c r="G2183" s="65" t="s">
        <v>105</v>
      </c>
    </row>
    <row r="2184" spans="1:7" outlineLevel="1" x14ac:dyDescent="0.25">
      <c r="A2184" t="s">
        <v>109</v>
      </c>
      <c r="C2184" s="41" t="s">
        <v>4959</v>
      </c>
      <c r="D2184" s="41" t="s">
        <v>439</v>
      </c>
      <c r="E2184" s="22" t="s">
        <v>4960</v>
      </c>
      <c r="F2184" s="64">
        <v>5025</v>
      </c>
      <c r="G2184" s="65" t="s">
        <v>131</v>
      </c>
    </row>
    <row r="2185" spans="1:7" outlineLevel="1" x14ac:dyDescent="0.25">
      <c r="A2185" t="s">
        <v>109</v>
      </c>
      <c r="C2185" s="41" t="s">
        <v>4961</v>
      </c>
      <c r="D2185" s="41" t="s">
        <v>439</v>
      </c>
      <c r="E2185" s="22" t="s">
        <v>4962</v>
      </c>
      <c r="F2185" s="64">
        <v>5025</v>
      </c>
      <c r="G2185" s="65" t="s">
        <v>105</v>
      </c>
    </row>
    <row r="2186" spans="1:7" outlineLevel="1" x14ac:dyDescent="0.25">
      <c r="A2186" t="s">
        <v>109</v>
      </c>
      <c r="C2186" s="41" t="s">
        <v>4963</v>
      </c>
      <c r="D2186" s="41" t="s">
        <v>133</v>
      </c>
      <c r="E2186" s="22" t="s">
        <v>4964</v>
      </c>
      <c r="F2186" s="64">
        <v>6430</v>
      </c>
      <c r="G2186" s="65" t="s">
        <v>105</v>
      </c>
    </row>
    <row r="2187" spans="1:7" outlineLevel="1" x14ac:dyDescent="0.25">
      <c r="A2187" t="s">
        <v>109</v>
      </c>
      <c r="C2187" s="41" t="s">
        <v>4965</v>
      </c>
      <c r="D2187" s="41" t="s">
        <v>439</v>
      </c>
      <c r="E2187" s="22" t="s">
        <v>4966</v>
      </c>
      <c r="F2187" s="64">
        <v>5025</v>
      </c>
      <c r="G2187" s="65" t="s">
        <v>131</v>
      </c>
    </row>
    <row r="2188" spans="1:7" outlineLevel="1" x14ac:dyDescent="0.25">
      <c r="A2188" t="s">
        <v>109</v>
      </c>
      <c r="C2188" s="41" t="s">
        <v>4967</v>
      </c>
      <c r="D2188" s="41" t="s">
        <v>439</v>
      </c>
      <c r="E2188" s="22" t="s">
        <v>4968</v>
      </c>
      <c r="F2188" s="64">
        <v>5100</v>
      </c>
      <c r="G2188" s="65" t="s">
        <v>131</v>
      </c>
    </row>
    <row r="2189" spans="1:7" outlineLevel="1" x14ac:dyDescent="0.25">
      <c r="A2189" t="s">
        <v>109</v>
      </c>
      <c r="C2189" s="41" t="s">
        <v>4969</v>
      </c>
      <c r="D2189" s="41" t="s">
        <v>439</v>
      </c>
      <c r="E2189" s="22" t="s">
        <v>4970</v>
      </c>
      <c r="F2189" s="64">
        <v>4440</v>
      </c>
      <c r="G2189" s="65" t="s">
        <v>131</v>
      </c>
    </row>
    <row r="2190" spans="1:7" outlineLevel="1" x14ac:dyDescent="0.25">
      <c r="A2190" t="s">
        <v>109</v>
      </c>
      <c r="C2190" s="41" t="s">
        <v>4971</v>
      </c>
      <c r="D2190" s="41" t="s">
        <v>439</v>
      </c>
      <c r="E2190" s="22" t="s">
        <v>4972</v>
      </c>
      <c r="F2190" s="64">
        <v>5025</v>
      </c>
      <c r="G2190" s="65" t="s">
        <v>131</v>
      </c>
    </row>
    <row r="2191" spans="1:7" outlineLevel="1" x14ac:dyDescent="0.25">
      <c r="A2191" t="s">
        <v>109</v>
      </c>
      <c r="C2191" s="41" t="s">
        <v>4973</v>
      </c>
      <c r="D2191" s="41" t="s">
        <v>439</v>
      </c>
      <c r="E2191" s="22" t="s">
        <v>4974</v>
      </c>
      <c r="F2191" s="64">
        <v>5025</v>
      </c>
      <c r="G2191" s="65" t="s">
        <v>105</v>
      </c>
    </row>
    <row r="2192" spans="1:7" outlineLevel="1" x14ac:dyDescent="0.25">
      <c r="A2192" t="s">
        <v>109</v>
      </c>
      <c r="C2192" s="41" t="s">
        <v>4975</v>
      </c>
      <c r="D2192" s="41" t="s">
        <v>439</v>
      </c>
      <c r="E2192" s="22" t="s">
        <v>4976</v>
      </c>
      <c r="F2192" s="64">
        <v>5025</v>
      </c>
      <c r="G2192" s="65" t="s">
        <v>131</v>
      </c>
    </row>
    <row r="2193" spans="1:7" outlineLevel="1" x14ac:dyDescent="0.25">
      <c r="A2193" t="s">
        <v>109</v>
      </c>
      <c r="C2193" s="41" t="s">
        <v>4977</v>
      </c>
      <c r="D2193" s="41" t="s">
        <v>439</v>
      </c>
      <c r="E2193" s="22" t="s">
        <v>4978</v>
      </c>
      <c r="F2193" s="64">
        <v>5025</v>
      </c>
      <c r="G2193" s="65" t="s">
        <v>105</v>
      </c>
    </row>
    <row r="2194" spans="1:7" outlineLevel="1" x14ac:dyDescent="0.25">
      <c r="A2194" t="s">
        <v>109</v>
      </c>
      <c r="C2194" s="41" t="s">
        <v>4979</v>
      </c>
      <c r="D2194" s="41" t="s">
        <v>439</v>
      </c>
      <c r="E2194" s="22" t="s">
        <v>4980</v>
      </c>
      <c r="F2194" s="64">
        <v>2401</v>
      </c>
      <c r="G2194" s="65" t="s">
        <v>131</v>
      </c>
    </row>
    <row r="2195" spans="1:7" outlineLevel="1" x14ac:dyDescent="0.25">
      <c r="A2195" t="s">
        <v>109</v>
      </c>
      <c r="C2195" s="41" t="s">
        <v>4981</v>
      </c>
      <c r="D2195" s="41" t="s">
        <v>439</v>
      </c>
      <c r="E2195" s="22" t="s">
        <v>4982</v>
      </c>
      <c r="F2195" s="64">
        <v>4445</v>
      </c>
      <c r="G2195" s="65" t="s">
        <v>105</v>
      </c>
    </row>
    <row r="2196" spans="1:7" outlineLevel="1" x14ac:dyDescent="0.25">
      <c r="A2196" t="s">
        <v>109</v>
      </c>
      <c r="C2196" s="41" t="s">
        <v>4983</v>
      </c>
      <c r="D2196" s="41" t="s">
        <v>439</v>
      </c>
      <c r="E2196" s="22" t="s">
        <v>4984</v>
      </c>
      <c r="F2196" s="64">
        <v>5100</v>
      </c>
      <c r="G2196" s="65" t="s">
        <v>105</v>
      </c>
    </row>
    <row r="2197" spans="1:7" outlineLevel="1" x14ac:dyDescent="0.25">
      <c r="A2197" t="s">
        <v>109</v>
      </c>
      <c r="C2197" s="41" t="s">
        <v>4985</v>
      </c>
      <c r="D2197" s="41" t="s">
        <v>439</v>
      </c>
      <c r="E2197" s="22" t="s">
        <v>4986</v>
      </c>
      <c r="F2197" s="64">
        <v>5100</v>
      </c>
      <c r="G2197" s="65" t="s">
        <v>105</v>
      </c>
    </row>
    <row r="2198" spans="1:7" outlineLevel="1" x14ac:dyDescent="0.25">
      <c r="A2198" t="s">
        <v>109</v>
      </c>
      <c r="C2198" s="41" t="s">
        <v>4987</v>
      </c>
      <c r="D2198" s="41" t="s">
        <v>439</v>
      </c>
      <c r="E2198" s="22" t="s">
        <v>4988</v>
      </c>
      <c r="F2198" s="64">
        <v>5155</v>
      </c>
      <c r="G2198" s="65" t="s">
        <v>131</v>
      </c>
    </row>
    <row r="2199" spans="1:7" outlineLevel="1" x14ac:dyDescent="0.25">
      <c r="A2199" t="s">
        <v>109</v>
      </c>
      <c r="C2199" s="41" t="s">
        <v>4989</v>
      </c>
      <c r="D2199" s="41" t="s">
        <v>439</v>
      </c>
      <c r="E2199" s="22" t="s">
        <v>4990</v>
      </c>
      <c r="F2199" s="64">
        <v>5100</v>
      </c>
      <c r="G2199" s="65" t="s">
        <v>131</v>
      </c>
    </row>
    <row r="2200" spans="1:7" outlineLevel="1" x14ac:dyDescent="0.25">
      <c r="A2200" t="s">
        <v>109</v>
      </c>
      <c r="C2200" s="41" t="s">
        <v>4991</v>
      </c>
      <c r="D2200" s="41" t="s">
        <v>439</v>
      </c>
      <c r="E2200" s="22" t="s">
        <v>4992</v>
      </c>
      <c r="F2200" s="64">
        <v>2401</v>
      </c>
      <c r="G2200" s="65" t="s">
        <v>131</v>
      </c>
    </row>
    <row r="2201" spans="1:7" outlineLevel="1" x14ac:dyDescent="0.25">
      <c r="A2201" t="s">
        <v>109</v>
      </c>
      <c r="C2201" s="41" t="s">
        <v>4993</v>
      </c>
      <c r="D2201" s="41" t="s">
        <v>439</v>
      </c>
      <c r="E2201" s="22" t="s">
        <v>4994</v>
      </c>
      <c r="F2201" s="64">
        <v>5025</v>
      </c>
      <c r="G2201" s="65" t="s">
        <v>105</v>
      </c>
    </row>
    <row r="2202" spans="1:7" outlineLevel="1" x14ac:dyDescent="0.25">
      <c r="A2202" t="s">
        <v>109</v>
      </c>
      <c r="C2202" s="41" t="s">
        <v>4995</v>
      </c>
      <c r="D2202" s="41" t="s">
        <v>439</v>
      </c>
      <c r="E2202" s="22" t="s">
        <v>4996</v>
      </c>
      <c r="F2202" s="64">
        <v>5155</v>
      </c>
      <c r="G2202" s="65" t="s">
        <v>105</v>
      </c>
    </row>
    <row r="2203" spans="1:7" outlineLevel="1" x14ac:dyDescent="0.25">
      <c r="A2203" t="s">
        <v>109</v>
      </c>
      <c r="C2203" s="41" t="s">
        <v>4997</v>
      </c>
      <c r="D2203" s="41" t="s">
        <v>439</v>
      </c>
      <c r="E2203" s="22" t="s">
        <v>4998</v>
      </c>
      <c r="F2203" s="64">
        <v>5125</v>
      </c>
      <c r="G2203" s="65" t="s">
        <v>131</v>
      </c>
    </row>
    <row r="2204" spans="1:7" outlineLevel="1" x14ac:dyDescent="0.25">
      <c r="A2204" t="s">
        <v>109</v>
      </c>
      <c r="C2204" s="41" t="s">
        <v>4999</v>
      </c>
      <c r="D2204" s="41" t="s">
        <v>439</v>
      </c>
      <c r="E2204" s="22" t="s">
        <v>5000</v>
      </c>
      <c r="F2204" s="64">
        <v>5100</v>
      </c>
      <c r="G2204" s="65" t="s">
        <v>131</v>
      </c>
    </row>
    <row r="2205" spans="1:7" outlineLevel="1" x14ac:dyDescent="0.25">
      <c r="A2205" t="s">
        <v>109</v>
      </c>
      <c r="C2205" s="41" t="s">
        <v>5001</v>
      </c>
      <c r="D2205" s="41" t="s">
        <v>439</v>
      </c>
      <c r="E2205" s="22" t="s">
        <v>5002</v>
      </c>
      <c r="F2205" s="64">
        <v>5100</v>
      </c>
      <c r="G2205" s="65" t="s">
        <v>131</v>
      </c>
    </row>
    <row r="2206" spans="1:7" outlineLevel="1" x14ac:dyDescent="0.25">
      <c r="A2206" t="s">
        <v>109</v>
      </c>
      <c r="C2206" s="41" t="s">
        <v>5003</v>
      </c>
      <c r="D2206" s="41" t="s">
        <v>439</v>
      </c>
      <c r="E2206" s="22" t="s">
        <v>5004</v>
      </c>
      <c r="F2206" s="64">
        <v>2126</v>
      </c>
      <c r="G2206" s="65" t="s">
        <v>131</v>
      </c>
    </row>
    <row r="2207" spans="1:7" outlineLevel="1" x14ac:dyDescent="0.25">
      <c r="A2207" t="s">
        <v>109</v>
      </c>
      <c r="C2207" s="41" t="s">
        <v>5005</v>
      </c>
      <c r="D2207" s="41" t="s">
        <v>439</v>
      </c>
      <c r="E2207" s="22" t="s">
        <v>5006</v>
      </c>
      <c r="F2207" s="64">
        <v>5100</v>
      </c>
      <c r="G2207" s="65" t="s">
        <v>131</v>
      </c>
    </row>
    <row r="2208" spans="1:7" outlineLevel="1" x14ac:dyDescent="0.25">
      <c r="A2208" t="s">
        <v>109</v>
      </c>
      <c r="C2208" s="41" t="s">
        <v>5007</v>
      </c>
      <c r="D2208" s="41" t="s">
        <v>439</v>
      </c>
      <c r="E2208" s="22" t="s">
        <v>5008</v>
      </c>
      <c r="F2208" s="64">
        <v>2440</v>
      </c>
      <c r="G2208" s="65" t="s">
        <v>131</v>
      </c>
    </row>
    <row r="2209" spans="1:7" outlineLevel="1" x14ac:dyDescent="0.25">
      <c r="A2209" t="s">
        <v>109</v>
      </c>
      <c r="C2209" s="41" t="s">
        <v>5009</v>
      </c>
      <c r="D2209" s="41" t="s">
        <v>439</v>
      </c>
      <c r="E2209" s="22" t="s">
        <v>5010</v>
      </c>
      <c r="F2209" s="64">
        <v>5155</v>
      </c>
      <c r="G2209" s="65" t="s">
        <v>105</v>
      </c>
    </row>
    <row r="2210" spans="1:7" outlineLevel="1" x14ac:dyDescent="0.25">
      <c r="A2210" t="s">
        <v>109</v>
      </c>
      <c r="C2210" s="41" t="s">
        <v>5011</v>
      </c>
      <c r="D2210" s="41" t="s">
        <v>439</v>
      </c>
      <c r="E2210" s="22" t="s">
        <v>5012</v>
      </c>
      <c r="F2210" s="64">
        <v>5125</v>
      </c>
      <c r="G2210" s="65" t="s">
        <v>105</v>
      </c>
    </row>
    <row r="2211" spans="1:7" outlineLevel="1" x14ac:dyDescent="0.25">
      <c r="A2211" t="s">
        <v>109</v>
      </c>
      <c r="C2211" s="41" t="s">
        <v>5013</v>
      </c>
      <c r="D2211" s="41" t="s">
        <v>439</v>
      </c>
      <c r="E2211" s="22" t="s">
        <v>5014</v>
      </c>
      <c r="F2211" s="64">
        <v>5100</v>
      </c>
      <c r="G2211" s="65" t="s">
        <v>105</v>
      </c>
    </row>
    <row r="2212" spans="1:7" outlineLevel="1" x14ac:dyDescent="0.25">
      <c r="A2212" t="s">
        <v>109</v>
      </c>
      <c r="C2212" s="41" t="s">
        <v>5015</v>
      </c>
      <c r="D2212" s="41" t="s">
        <v>439</v>
      </c>
      <c r="E2212" s="22" t="s">
        <v>5016</v>
      </c>
      <c r="F2212" s="64">
        <v>5025</v>
      </c>
      <c r="G2212" s="65" t="s">
        <v>105</v>
      </c>
    </row>
    <row r="2213" spans="1:7" outlineLevel="1" x14ac:dyDescent="0.25">
      <c r="A2213" t="s">
        <v>109</v>
      </c>
      <c r="C2213" s="41" t="s">
        <v>5017</v>
      </c>
      <c r="D2213" s="41" t="s">
        <v>439</v>
      </c>
      <c r="E2213" s="22" t="s">
        <v>5018</v>
      </c>
      <c r="F2213" s="64">
        <v>2401</v>
      </c>
      <c r="G2213" s="65" t="s">
        <v>131</v>
      </c>
    </row>
    <row r="2214" spans="1:7" outlineLevel="1" x14ac:dyDescent="0.25">
      <c r="A2214" t="s">
        <v>109</v>
      </c>
      <c r="C2214" s="41" t="s">
        <v>5019</v>
      </c>
      <c r="D2214" s="41" t="s">
        <v>439</v>
      </c>
      <c r="E2214" s="22" t="s">
        <v>5020</v>
      </c>
      <c r="F2214" s="64">
        <v>5125</v>
      </c>
      <c r="G2214" s="65" t="s">
        <v>105</v>
      </c>
    </row>
    <row r="2215" spans="1:7" outlineLevel="1" x14ac:dyDescent="0.25">
      <c r="A2215" t="s">
        <v>109</v>
      </c>
      <c r="C2215" s="41" t="s">
        <v>5021</v>
      </c>
      <c r="D2215" s="41" t="s">
        <v>439</v>
      </c>
      <c r="E2215" s="22" t="s">
        <v>5022</v>
      </c>
      <c r="F2215" s="64">
        <v>5125</v>
      </c>
      <c r="G2215" s="65" t="s">
        <v>131</v>
      </c>
    </row>
    <row r="2216" spans="1:7" outlineLevel="1" x14ac:dyDescent="0.25">
      <c r="A2216" t="s">
        <v>109</v>
      </c>
      <c r="C2216" s="41" t="s">
        <v>5023</v>
      </c>
      <c r="D2216" s="41" t="s">
        <v>439</v>
      </c>
      <c r="E2216" s="22" t="s">
        <v>5024</v>
      </c>
      <c r="F2216" s="64">
        <v>3520</v>
      </c>
      <c r="G2216" s="65" t="s">
        <v>131</v>
      </c>
    </row>
    <row r="2217" spans="1:7" outlineLevel="1" x14ac:dyDescent="0.25">
      <c r="A2217" t="s">
        <v>109</v>
      </c>
      <c r="C2217" s="41" t="s">
        <v>5025</v>
      </c>
      <c r="D2217" s="41" t="s">
        <v>439</v>
      </c>
      <c r="E2217" s="22" t="s">
        <v>5026</v>
      </c>
      <c r="F2217" s="64">
        <v>3520</v>
      </c>
      <c r="G2217" s="65" t="s">
        <v>131</v>
      </c>
    </row>
    <row r="2218" spans="1:7" outlineLevel="1" x14ac:dyDescent="0.25">
      <c r="A2218" t="s">
        <v>109</v>
      </c>
      <c r="C2218" s="41" t="s">
        <v>5027</v>
      </c>
      <c r="D2218" s="41" t="s">
        <v>439</v>
      </c>
      <c r="E2218" s="22" t="s">
        <v>5028</v>
      </c>
      <c r="F2218" s="64">
        <v>3520</v>
      </c>
      <c r="G2218" s="65" t="s">
        <v>131</v>
      </c>
    </row>
    <row r="2219" spans="1:7" outlineLevel="1" x14ac:dyDescent="0.25">
      <c r="A2219" t="s">
        <v>109</v>
      </c>
      <c r="C2219" s="41" t="s">
        <v>5029</v>
      </c>
      <c r="D2219" s="41" t="s">
        <v>439</v>
      </c>
      <c r="E2219" s="22" t="s">
        <v>5030</v>
      </c>
      <c r="F2219" s="64">
        <v>3520</v>
      </c>
      <c r="G2219" s="65" t="s">
        <v>131</v>
      </c>
    </row>
    <row r="2220" spans="1:7" outlineLevel="1" x14ac:dyDescent="0.25">
      <c r="A2220" t="s">
        <v>109</v>
      </c>
      <c r="C2220" s="41" t="s">
        <v>5031</v>
      </c>
      <c r="D2220" s="41" t="s">
        <v>439</v>
      </c>
      <c r="E2220" s="22" t="s">
        <v>5032</v>
      </c>
      <c r="F2220" s="64">
        <v>3520</v>
      </c>
      <c r="G2220" s="65" t="s">
        <v>131</v>
      </c>
    </row>
    <row r="2221" spans="1:7" outlineLevel="1" x14ac:dyDescent="0.25">
      <c r="A2221" t="s">
        <v>109</v>
      </c>
      <c r="C2221" s="41" t="s">
        <v>5033</v>
      </c>
      <c r="D2221" s="41" t="s">
        <v>439</v>
      </c>
      <c r="E2221" s="22" t="s">
        <v>5034</v>
      </c>
      <c r="F2221" s="64">
        <v>3520</v>
      </c>
      <c r="G2221" s="65" t="s">
        <v>131</v>
      </c>
    </row>
    <row r="2222" spans="1:7" outlineLevel="1" x14ac:dyDescent="0.25">
      <c r="A2222" t="s">
        <v>109</v>
      </c>
      <c r="C2222" s="41" t="s">
        <v>5035</v>
      </c>
      <c r="D2222" s="41" t="s">
        <v>439</v>
      </c>
      <c r="E2222" s="22" t="s">
        <v>5036</v>
      </c>
      <c r="F2222" s="64">
        <v>3520</v>
      </c>
      <c r="G2222" s="65" t="s">
        <v>131</v>
      </c>
    </row>
    <row r="2223" spans="1:7" outlineLevel="1" x14ac:dyDescent="0.25">
      <c r="A2223" t="s">
        <v>109</v>
      </c>
      <c r="C2223" s="41" t="s">
        <v>5037</v>
      </c>
      <c r="D2223" s="41" t="s">
        <v>439</v>
      </c>
      <c r="E2223" s="22" t="s">
        <v>5038</v>
      </c>
      <c r="F2223" s="64">
        <v>3520</v>
      </c>
      <c r="G2223" s="65" t="s">
        <v>131</v>
      </c>
    </row>
    <row r="2224" spans="1:7" outlineLevel="1" x14ac:dyDescent="0.25">
      <c r="A2224" t="s">
        <v>109</v>
      </c>
      <c r="C2224" s="41" t="s">
        <v>5039</v>
      </c>
      <c r="D2224" s="41" t="s">
        <v>439</v>
      </c>
      <c r="E2224" s="22" t="s">
        <v>5040</v>
      </c>
      <c r="F2224" s="64">
        <v>3520</v>
      </c>
      <c r="G2224" s="65" t="s">
        <v>131</v>
      </c>
    </row>
    <row r="2225" spans="1:7" outlineLevel="1" x14ac:dyDescent="0.25">
      <c r="A2225" t="s">
        <v>109</v>
      </c>
      <c r="C2225" s="41" t="s">
        <v>5041</v>
      </c>
      <c r="D2225" s="41" t="s">
        <v>439</v>
      </c>
      <c r="E2225" s="22" t="s">
        <v>5042</v>
      </c>
      <c r="F2225" s="64">
        <v>3520</v>
      </c>
      <c r="G2225" s="65" t="s">
        <v>131</v>
      </c>
    </row>
    <row r="2226" spans="1:7" outlineLevel="1" x14ac:dyDescent="0.25">
      <c r="A2226" t="s">
        <v>109</v>
      </c>
      <c r="C2226" s="41" t="s">
        <v>5043</v>
      </c>
      <c r="D2226" s="41" t="s">
        <v>439</v>
      </c>
      <c r="E2226" s="22" t="s">
        <v>5044</v>
      </c>
      <c r="F2226" s="64">
        <v>3520</v>
      </c>
      <c r="G2226" s="65" t="s">
        <v>131</v>
      </c>
    </row>
    <row r="2227" spans="1:7" outlineLevel="1" x14ac:dyDescent="0.25">
      <c r="A2227" t="s">
        <v>109</v>
      </c>
      <c r="C2227" s="41" t="s">
        <v>5045</v>
      </c>
      <c r="D2227" s="41" t="s">
        <v>439</v>
      </c>
      <c r="E2227" s="22" t="s">
        <v>5046</v>
      </c>
      <c r="F2227" s="64">
        <v>3520</v>
      </c>
      <c r="G2227" s="65" t="s">
        <v>131</v>
      </c>
    </row>
    <row r="2228" spans="1:7" outlineLevel="1" x14ac:dyDescent="0.25">
      <c r="A2228" t="s">
        <v>109</v>
      </c>
      <c r="C2228" s="41" t="s">
        <v>5047</v>
      </c>
      <c r="D2228" s="41" t="s">
        <v>439</v>
      </c>
      <c r="E2228" s="22" t="s">
        <v>5048</v>
      </c>
      <c r="F2228" s="64">
        <v>3520</v>
      </c>
      <c r="G2228" s="65" t="s">
        <v>131</v>
      </c>
    </row>
    <row r="2229" spans="1:7" outlineLevel="1" x14ac:dyDescent="0.25">
      <c r="A2229" t="s">
        <v>109</v>
      </c>
      <c r="C2229" s="41" t="s">
        <v>5049</v>
      </c>
      <c r="D2229" s="41" t="s">
        <v>439</v>
      </c>
      <c r="E2229" s="22" t="s">
        <v>5050</v>
      </c>
      <c r="F2229" s="64">
        <v>3520</v>
      </c>
      <c r="G2229" s="65" t="s">
        <v>131</v>
      </c>
    </row>
    <row r="2230" spans="1:7" outlineLevel="1" x14ac:dyDescent="0.25">
      <c r="A2230" t="s">
        <v>109</v>
      </c>
      <c r="C2230" s="41" t="s">
        <v>5051</v>
      </c>
      <c r="D2230" s="41" t="s">
        <v>439</v>
      </c>
      <c r="E2230" s="22" t="s">
        <v>5052</v>
      </c>
      <c r="F2230" s="64">
        <v>3520</v>
      </c>
      <c r="G2230" s="65" t="s">
        <v>131</v>
      </c>
    </row>
    <row r="2231" spans="1:7" outlineLevel="1" x14ac:dyDescent="0.25">
      <c r="A2231" t="s">
        <v>109</v>
      </c>
      <c r="C2231" s="41" t="s">
        <v>5053</v>
      </c>
      <c r="D2231" s="41" t="s">
        <v>439</v>
      </c>
      <c r="E2231" s="22" t="s">
        <v>5054</v>
      </c>
      <c r="F2231" s="64">
        <v>3520</v>
      </c>
      <c r="G2231" s="65" t="s">
        <v>131</v>
      </c>
    </row>
    <row r="2232" spans="1:7" outlineLevel="1" x14ac:dyDescent="0.25">
      <c r="A2232" t="s">
        <v>109</v>
      </c>
      <c r="C2232" s="41" t="s">
        <v>5055</v>
      </c>
      <c r="D2232" s="41" t="s">
        <v>439</v>
      </c>
      <c r="E2232" s="22" t="s">
        <v>5056</v>
      </c>
      <c r="F2232" s="64">
        <v>5025</v>
      </c>
      <c r="G2232" s="65" t="s">
        <v>105</v>
      </c>
    </row>
    <row r="2233" spans="1:7" outlineLevel="1" x14ac:dyDescent="0.25">
      <c r="A2233" t="s">
        <v>109</v>
      </c>
      <c r="C2233" s="41" t="s">
        <v>5057</v>
      </c>
      <c r="D2233" s="41" t="s">
        <v>439</v>
      </c>
      <c r="E2233" s="22" t="s">
        <v>5058</v>
      </c>
      <c r="F2233" s="64">
        <v>2701</v>
      </c>
      <c r="G2233" s="65" t="s">
        <v>131</v>
      </c>
    </row>
    <row r="2234" spans="1:7" outlineLevel="1" x14ac:dyDescent="0.25">
      <c r="A2234" t="s">
        <v>109</v>
      </c>
      <c r="C2234" s="41" t="s">
        <v>5059</v>
      </c>
      <c r="D2234" s="41" t="s">
        <v>439</v>
      </c>
      <c r="E2234" s="22" t="s">
        <v>5060</v>
      </c>
      <c r="F2234" s="64">
        <v>5519</v>
      </c>
      <c r="G2234" s="65" t="s">
        <v>131</v>
      </c>
    </row>
    <row r="2235" spans="1:7" outlineLevel="1" x14ac:dyDescent="0.25">
      <c r="A2235" t="s">
        <v>109</v>
      </c>
      <c r="C2235" s="41" t="s">
        <v>5061</v>
      </c>
      <c r="D2235" s="41" t="s">
        <v>439</v>
      </c>
      <c r="E2235" s="22" t="s">
        <v>5062</v>
      </c>
      <c r="F2235" s="64">
        <v>5152</v>
      </c>
      <c r="G2235" s="65" t="s">
        <v>131</v>
      </c>
    </row>
    <row r="2236" spans="1:7" outlineLevel="1" x14ac:dyDescent="0.25">
      <c r="A2236" t="s">
        <v>109</v>
      </c>
      <c r="C2236" s="41" t="s">
        <v>5063</v>
      </c>
      <c r="D2236" s="41" t="s">
        <v>439</v>
      </c>
      <c r="E2236" s="22" t="s">
        <v>5064</v>
      </c>
      <c r="F2236" s="64">
        <v>5025</v>
      </c>
      <c r="G2236" s="65" t="s">
        <v>105</v>
      </c>
    </row>
    <row r="2237" spans="1:7" outlineLevel="1" x14ac:dyDescent="0.25">
      <c r="A2237" t="s">
        <v>109</v>
      </c>
      <c r="C2237" s="41" t="s">
        <v>5065</v>
      </c>
      <c r="D2237" s="41" t="s">
        <v>439</v>
      </c>
      <c r="E2237" s="22" t="s">
        <v>5066</v>
      </c>
      <c r="F2237" s="64">
        <v>5025</v>
      </c>
      <c r="G2237" s="65" t="s">
        <v>131</v>
      </c>
    </row>
    <row r="2238" spans="1:7" outlineLevel="1" x14ac:dyDescent="0.25">
      <c r="A2238" t="s">
        <v>109</v>
      </c>
      <c r="C2238" s="41" t="s">
        <v>5067</v>
      </c>
      <c r="D2238" s="41" t="s">
        <v>439</v>
      </c>
      <c r="E2238" s="22" t="s">
        <v>5068</v>
      </c>
      <c r="F2238" s="64">
        <v>5100</v>
      </c>
      <c r="G2238" s="65" t="s">
        <v>131</v>
      </c>
    </row>
    <row r="2239" spans="1:7" outlineLevel="1" x14ac:dyDescent="0.25">
      <c r="A2239" t="s">
        <v>109</v>
      </c>
      <c r="C2239" s="41" t="s">
        <v>5069</v>
      </c>
      <c r="D2239" s="41" t="s">
        <v>439</v>
      </c>
      <c r="E2239" s="22" t="s">
        <v>5070</v>
      </c>
      <c r="F2239" s="64">
        <v>5125</v>
      </c>
      <c r="G2239" s="65" t="s">
        <v>105</v>
      </c>
    </row>
    <row r="2240" spans="1:7" outlineLevel="1" x14ac:dyDescent="0.25">
      <c r="A2240" t="s">
        <v>109</v>
      </c>
      <c r="C2240" s="41" t="s">
        <v>5071</v>
      </c>
      <c r="D2240" s="41" t="s">
        <v>439</v>
      </c>
      <c r="E2240" s="22" t="s">
        <v>5072</v>
      </c>
      <c r="F2240" s="64">
        <v>5100</v>
      </c>
      <c r="G2240" s="65" t="s">
        <v>131</v>
      </c>
    </row>
    <row r="2241" spans="1:7" outlineLevel="1" x14ac:dyDescent="0.25">
      <c r="A2241" t="s">
        <v>109</v>
      </c>
      <c r="C2241" s="41" t="s">
        <v>5073</v>
      </c>
      <c r="D2241" s="41" t="s">
        <v>439</v>
      </c>
      <c r="E2241" s="22" t="s">
        <v>5074</v>
      </c>
      <c r="F2241" s="64">
        <v>5100</v>
      </c>
      <c r="G2241" s="65" t="s">
        <v>131</v>
      </c>
    </row>
    <row r="2242" spans="1:7" outlineLevel="1" x14ac:dyDescent="0.25">
      <c r="A2242" t="s">
        <v>109</v>
      </c>
      <c r="C2242" s="41" t="s">
        <v>5075</v>
      </c>
      <c r="D2242" s="41" t="s">
        <v>439</v>
      </c>
      <c r="E2242" s="22" t="s">
        <v>5076</v>
      </c>
      <c r="F2242" s="64">
        <v>5100</v>
      </c>
      <c r="G2242" s="65" t="s">
        <v>131</v>
      </c>
    </row>
    <row r="2243" spans="1:7" outlineLevel="1" x14ac:dyDescent="0.25">
      <c r="A2243" t="s">
        <v>109</v>
      </c>
      <c r="C2243" s="41" t="s">
        <v>5077</v>
      </c>
      <c r="D2243" s="41" t="s">
        <v>439</v>
      </c>
      <c r="E2243" s="22" t="s">
        <v>5078</v>
      </c>
      <c r="F2243" s="64">
        <v>5002</v>
      </c>
      <c r="G2243" s="65" t="s">
        <v>131</v>
      </c>
    </row>
    <row r="2244" spans="1:7" outlineLevel="1" x14ac:dyDescent="0.25">
      <c r="A2244" t="s">
        <v>109</v>
      </c>
      <c r="C2244" s="41" t="s">
        <v>5079</v>
      </c>
      <c r="D2244" s="41" t="s">
        <v>439</v>
      </c>
      <c r="E2244" s="22" t="s">
        <v>5080</v>
      </c>
      <c r="F2244" s="64">
        <v>5002</v>
      </c>
      <c r="G2244" s="65" t="s">
        <v>131</v>
      </c>
    </row>
    <row r="2245" spans="1:7" outlineLevel="1" x14ac:dyDescent="0.25">
      <c r="A2245" t="s">
        <v>109</v>
      </c>
      <c r="C2245" s="41" t="s">
        <v>5081</v>
      </c>
      <c r="D2245" s="41" t="s">
        <v>439</v>
      </c>
      <c r="E2245" s="22" t="s">
        <v>5082</v>
      </c>
      <c r="F2245" s="64">
        <v>5002</v>
      </c>
      <c r="G2245" s="65" t="s">
        <v>131</v>
      </c>
    </row>
    <row r="2246" spans="1:7" outlineLevel="1" x14ac:dyDescent="0.25">
      <c r="A2246" t="s">
        <v>109</v>
      </c>
      <c r="C2246" s="41" t="s">
        <v>5083</v>
      </c>
      <c r="D2246" s="41" t="s">
        <v>439</v>
      </c>
      <c r="E2246" s="22" t="s">
        <v>5084</v>
      </c>
      <c r="F2246" s="64">
        <v>5125</v>
      </c>
      <c r="G2246" s="65" t="s">
        <v>131</v>
      </c>
    </row>
    <row r="2247" spans="1:7" outlineLevel="1" x14ac:dyDescent="0.25">
      <c r="A2247" t="s">
        <v>109</v>
      </c>
      <c r="C2247" s="41" t="s">
        <v>5085</v>
      </c>
      <c r="D2247" s="41" t="s">
        <v>439</v>
      </c>
      <c r="E2247" s="22" t="s">
        <v>5086</v>
      </c>
      <c r="F2247" s="64">
        <v>6625</v>
      </c>
      <c r="G2247" s="65" t="s">
        <v>131</v>
      </c>
    </row>
    <row r="2248" spans="1:7" outlineLevel="1" x14ac:dyDescent="0.25">
      <c r="A2248" t="s">
        <v>109</v>
      </c>
      <c r="C2248" s="41" t="s">
        <v>5087</v>
      </c>
      <c r="D2248" s="41" t="s">
        <v>439</v>
      </c>
      <c r="E2248" s="22" t="s">
        <v>5088</v>
      </c>
      <c r="F2248" s="64">
        <v>6625</v>
      </c>
      <c r="G2248" s="65" t="s">
        <v>131</v>
      </c>
    </row>
    <row r="2249" spans="1:7" outlineLevel="1" x14ac:dyDescent="0.25">
      <c r="A2249" t="s">
        <v>109</v>
      </c>
      <c r="C2249" s="41" t="s">
        <v>5089</v>
      </c>
      <c r="D2249" s="41" t="s">
        <v>439</v>
      </c>
      <c r="E2249" s="22" t="s">
        <v>5090</v>
      </c>
      <c r="F2249" s="64">
        <v>5020</v>
      </c>
      <c r="G2249" s="65" t="s">
        <v>131</v>
      </c>
    </row>
    <row r="2250" spans="1:7" outlineLevel="1" x14ac:dyDescent="0.25">
      <c r="A2250" t="s">
        <v>109</v>
      </c>
      <c r="C2250" s="41" t="s">
        <v>5091</v>
      </c>
      <c r="D2250" s="41" t="s">
        <v>439</v>
      </c>
      <c r="E2250" s="22" t="s">
        <v>5092</v>
      </c>
      <c r="F2250" s="64">
        <v>5001</v>
      </c>
      <c r="G2250" s="65" t="s">
        <v>131</v>
      </c>
    </row>
    <row r="2251" spans="1:7" outlineLevel="1" x14ac:dyDescent="0.25">
      <c r="A2251" t="s">
        <v>109</v>
      </c>
      <c r="C2251" s="41" t="s">
        <v>5093</v>
      </c>
      <c r="D2251" s="41" t="s">
        <v>439</v>
      </c>
      <c r="E2251" s="22" t="s">
        <v>5094</v>
      </c>
      <c r="F2251" s="64">
        <v>1151</v>
      </c>
      <c r="G2251" s="65" t="s">
        <v>131</v>
      </c>
    </row>
    <row r="2252" spans="1:7" outlineLevel="1" x14ac:dyDescent="0.25">
      <c r="A2252" t="s">
        <v>109</v>
      </c>
      <c r="C2252" s="41" t="s">
        <v>5095</v>
      </c>
      <c r="D2252" s="41" t="s">
        <v>439</v>
      </c>
      <c r="E2252" s="22" t="s">
        <v>5096</v>
      </c>
      <c r="F2252" s="64">
        <v>5025</v>
      </c>
      <c r="G2252" s="65" t="s">
        <v>105</v>
      </c>
    </row>
    <row r="2253" spans="1:7" outlineLevel="1" x14ac:dyDescent="0.25">
      <c r="A2253" t="s">
        <v>109</v>
      </c>
      <c r="C2253" s="41" t="s">
        <v>5097</v>
      </c>
      <c r="D2253" s="41" t="s">
        <v>439</v>
      </c>
      <c r="E2253" s="22" t="s">
        <v>5098</v>
      </c>
      <c r="F2253" s="64">
        <v>5100</v>
      </c>
      <c r="G2253" s="65" t="s">
        <v>105</v>
      </c>
    </row>
    <row r="2254" spans="1:7" outlineLevel="1" x14ac:dyDescent="0.25">
      <c r="A2254" t="s">
        <v>109</v>
      </c>
      <c r="C2254" s="41" t="s">
        <v>5099</v>
      </c>
      <c r="D2254" s="41" t="s">
        <v>439</v>
      </c>
      <c r="E2254" s="22" t="s">
        <v>5100</v>
      </c>
      <c r="F2254" s="64">
        <v>6180</v>
      </c>
      <c r="G2254" s="65" t="s">
        <v>131</v>
      </c>
    </row>
    <row r="2255" spans="1:7" outlineLevel="1" x14ac:dyDescent="0.25">
      <c r="A2255" t="s">
        <v>109</v>
      </c>
      <c r="C2255" s="41" t="s">
        <v>5101</v>
      </c>
      <c r="D2255" s="41" t="s">
        <v>439</v>
      </c>
      <c r="E2255" s="22" t="s">
        <v>5102</v>
      </c>
      <c r="F2255" s="64">
        <v>5002</v>
      </c>
      <c r="G2255" s="65" t="s">
        <v>131</v>
      </c>
    </row>
    <row r="2256" spans="1:7" outlineLevel="1" x14ac:dyDescent="0.25">
      <c r="A2256" t="s">
        <v>109</v>
      </c>
      <c r="C2256" s="41" t="s">
        <v>5103</v>
      </c>
      <c r="D2256" s="41" t="s">
        <v>439</v>
      </c>
      <c r="E2256" s="22" t="s">
        <v>5104</v>
      </c>
      <c r="F2256" s="64">
        <v>6432</v>
      </c>
      <c r="G2256" s="65" t="s">
        <v>131</v>
      </c>
    </row>
    <row r="2257" spans="1:7" outlineLevel="1" x14ac:dyDescent="0.25">
      <c r="A2257" t="s">
        <v>109</v>
      </c>
      <c r="C2257" s="41" t="s">
        <v>5105</v>
      </c>
      <c r="D2257" s="41" t="s">
        <v>439</v>
      </c>
      <c r="E2257" s="22" t="s">
        <v>5106</v>
      </c>
      <c r="F2257" s="64">
        <v>2601</v>
      </c>
      <c r="G2257" s="65" t="s">
        <v>131</v>
      </c>
    </row>
    <row r="2258" spans="1:7" outlineLevel="1" x14ac:dyDescent="0.25">
      <c r="A2258" t="s">
        <v>109</v>
      </c>
      <c r="C2258" s="41" t="s">
        <v>5107</v>
      </c>
      <c r="D2258" s="41" t="s">
        <v>439</v>
      </c>
      <c r="E2258" s="22" t="s">
        <v>5108</v>
      </c>
      <c r="F2258" s="64">
        <v>6101</v>
      </c>
      <c r="G2258" s="65" t="s">
        <v>131</v>
      </c>
    </row>
    <row r="2259" spans="1:7" outlineLevel="1" x14ac:dyDescent="0.25">
      <c r="A2259" t="s">
        <v>109</v>
      </c>
      <c r="C2259" s="41" t="s">
        <v>5109</v>
      </c>
      <c r="D2259" s="41" t="s">
        <v>439</v>
      </c>
      <c r="E2259" s="22" t="s">
        <v>5110</v>
      </c>
      <c r="F2259" s="64">
        <v>6101</v>
      </c>
      <c r="G2259" s="65" t="s">
        <v>131</v>
      </c>
    </row>
    <row r="2260" spans="1:7" outlineLevel="1" x14ac:dyDescent="0.25">
      <c r="A2260" t="s">
        <v>109</v>
      </c>
      <c r="C2260" s="41" t="s">
        <v>5111</v>
      </c>
      <c r="D2260" s="41" t="s">
        <v>439</v>
      </c>
      <c r="E2260" s="22" t="s">
        <v>5112</v>
      </c>
      <c r="F2260" s="64">
        <v>6101</v>
      </c>
      <c r="G2260" s="65" t="s">
        <v>131</v>
      </c>
    </row>
    <row r="2261" spans="1:7" outlineLevel="1" x14ac:dyDescent="0.25">
      <c r="A2261" t="s">
        <v>109</v>
      </c>
      <c r="C2261" s="41" t="s">
        <v>5113</v>
      </c>
      <c r="D2261" s="41" t="s">
        <v>439</v>
      </c>
      <c r="E2261" s="22" t="s">
        <v>5114</v>
      </c>
      <c r="F2261" s="64">
        <v>6101</v>
      </c>
      <c r="G2261" s="65" t="s">
        <v>131</v>
      </c>
    </row>
    <row r="2262" spans="1:7" outlineLevel="1" x14ac:dyDescent="0.25">
      <c r="A2262" t="s">
        <v>109</v>
      </c>
      <c r="C2262" s="41" t="s">
        <v>5115</v>
      </c>
      <c r="D2262" s="41" t="s">
        <v>439</v>
      </c>
      <c r="E2262" s="22" t="s">
        <v>5116</v>
      </c>
      <c r="F2262" s="64">
        <v>5155</v>
      </c>
      <c r="G2262" s="65" t="s">
        <v>105</v>
      </c>
    </row>
    <row r="2263" spans="1:7" outlineLevel="1" x14ac:dyDescent="0.25">
      <c r="A2263" t="s">
        <v>109</v>
      </c>
      <c r="C2263" s="41" t="s">
        <v>5117</v>
      </c>
      <c r="D2263" s="41" t="s">
        <v>439</v>
      </c>
      <c r="E2263" s="22" t="s">
        <v>5118</v>
      </c>
      <c r="F2263" s="64">
        <v>5100</v>
      </c>
      <c r="G2263" s="65" t="s">
        <v>131</v>
      </c>
    </row>
    <row r="2264" spans="1:7" outlineLevel="1" x14ac:dyDescent="0.25">
      <c r="A2264" t="s">
        <v>109</v>
      </c>
      <c r="C2264" s="41" t="s">
        <v>5119</v>
      </c>
      <c r="D2264" s="41" t="s">
        <v>439</v>
      </c>
      <c r="E2264" s="22" t="s">
        <v>5120</v>
      </c>
      <c r="F2264" s="64">
        <v>5025</v>
      </c>
      <c r="G2264" s="65" t="s">
        <v>131</v>
      </c>
    </row>
    <row r="2265" spans="1:7" outlineLevel="1" x14ac:dyDescent="0.25">
      <c r="A2265" t="s">
        <v>109</v>
      </c>
      <c r="C2265" s="41" t="s">
        <v>5121</v>
      </c>
      <c r="D2265" s="41" t="s">
        <v>439</v>
      </c>
      <c r="E2265" s="22" t="s">
        <v>5122</v>
      </c>
      <c r="F2265" s="64">
        <v>5155</v>
      </c>
      <c r="G2265" s="65" t="s">
        <v>131</v>
      </c>
    </row>
    <row r="2266" spans="1:7" outlineLevel="1" x14ac:dyDescent="0.25">
      <c r="A2266" t="s">
        <v>109</v>
      </c>
      <c r="C2266" s="41" t="s">
        <v>5123</v>
      </c>
      <c r="D2266" s="41" t="s">
        <v>439</v>
      </c>
      <c r="E2266" s="22" t="s">
        <v>5124</v>
      </c>
      <c r="F2266" s="64">
        <v>5519</v>
      </c>
      <c r="G2266" s="65" t="s">
        <v>131</v>
      </c>
    </row>
    <row r="2267" spans="1:7" outlineLevel="1" x14ac:dyDescent="0.25">
      <c r="A2267" t="s">
        <v>109</v>
      </c>
      <c r="C2267" s="41" t="s">
        <v>5125</v>
      </c>
      <c r="D2267" s="41" t="s">
        <v>439</v>
      </c>
      <c r="E2267" s="22" t="s">
        <v>4391</v>
      </c>
      <c r="F2267" s="64">
        <v>3535</v>
      </c>
      <c r="G2267" s="65" t="s">
        <v>133</v>
      </c>
    </row>
    <row r="2268" spans="1:7" outlineLevel="1" x14ac:dyDescent="0.25">
      <c r="A2268" t="s">
        <v>109</v>
      </c>
      <c r="C2268" s="41" t="s">
        <v>5126</v>
      </c>
      <c r="D2268" s="41" t="s">
        <v>439</v>
      </c>
      <c r="E2268" s="22" t="s">
        <v>5127</v>
      </c>
      <c r="F2268" s="64">
        <v>3535</v>
      </c>
      <c r="G2268" s="65" t="s">
        <v>131</v>
      </c>
    </row>
    <row r="2269" spans="1:7" outlineLevel="1" x14ac:dyDescent="0.25">
      <c r="A2269" t="s">
        <v>109</v>
      </c>
      <c r="C2269" s="41" t="s">
        <v>5128</v>
      </c>
      <c r="D2269" s="41" t="s">
        <v>439</v>
      </c>
      <c r="E2269" s="22" t="s">
        <v>4391</v>
      </c>
      <c r="F2269" s="64">
        <v>3535</v>
      </c>
      <c r="G2269" s="65" t="s">
        <v>133</v>
      </c>
    </row>
    <row r="2270" spans="1:7" outlineLevel="1" x14ac:dyDescent="0.25">
      <c r="A2270" t="s">
        <v>109</v>
      </c>
      <c r="C2270" s="41" t="s">
        <v>5129</v>
      </c>
      <c r="D2270" s="41" t="s">
        <v>439</v>
      </c>
      <c r="E2270" s="22" t="s">
        <v>5130</v>
      </c>
      <c r="F2270" s="64">
        <v>5125</v>
      </c>
      <c r="G2270" s="65" t="s">
        <v>105</v>
      </c>
    </row>
    <row r="2271" spans="1:7" outlineLevel="1" x14ac:dyDescent="0.25">
      <c r="A2271" t="s">
        <v>109</v>
      </c>
      <c r="C2271" s="41" t="s">
        <v>5131</v>
      </c>
      <c r="D2271" s="41" t="s">
        <v>439</v>
      </c>
      <c r="E2271" s="22" t="s">
        <v>5132</v>
      </c>
      <c r="F2271" s="64">
        <v>5100</v>
      </c>
      <c r="G2271" s="65" t="s">
        <v>105</v>
      </c>
    </row>
    <row r="2272" spans="1:7" outlineLevel="1" x14ac:dyDescent="0.25">
      <c r="A2272" t="s">
        <v>109</v>
      </c>
      <c r="C2272" s="41" t="s">
        <v>5133</v>
      </c>
      <c r="D2272" s="41" t="s">
        <v>439</v>
      </c>
      <c r="E2272" s="22" t="s">
        <v>5134</v>
      </c>
      <c r="F2272" s="64">
        <v>5140</v>
      </c>
      <c r="G2272" s="65" t="s">
        <v>131</v>
      </c>
    </row>
    <row r="2273" spans="1:7" outlineLevel="1" x14ac:dyDescent="0.25">
      <c r="A2273" t="s">
        <v>109</v>
      </c>
      <c r="C2273" s="41" t="s">
        <v>5135</v>
      </c>
      <c r="D2273" s="41" t="s">
        <v>439</v>
      </c>
      <c r="E2273" s="22" t="s">
        <v>5136</v>
      </c>
      <c r="F2273" s="64">
        <v>6452</v>
      </c>
      <c r="G2273" s="65" t="s">
        <v>131</v>
      </c>
    </row>
    <row r="2274" spans="1:7" outlineLevel="1" x14ac:dyDescent="0.25">
      <c r="A2274" t="s">
        <v>109</v>
      </c>
      <c r="C2274" s="41" t="s">
        <v>5137</v>
      </c>
      <c r="D2274" s="41" t="s">
        <v>439</v>
      </c>
      <c r="E2274" s="22" t="s">
        <v>5138</v>
      </c>
      <c r="F2274" s="64">
        <v>6442</v>
      </c>
      <c r="G2274" s="65" t="s">
        <v>131</v>
      </c>
    </row>
    <row r="2275" spans="1:7" outlineLevel="1" x14ac:dyDescent="0.25">
      <c r="A2275" t="s">
        <v>109</v>
      </c>
      <c r="C2275" s="41" t="s">
        <v>5139</v>
      </c>
      <c r="D2275" s="41" t="s">
        <v>439</v>
      </c>
      <c r="E2275" s="22" t="s">
        <v>5140</v>
      </c>
      <c r="F2275" s="64">
        <v>6442</v>
      </c>
      <c r="G2275" s="65" t="s">
        <v>131</v>
      </c>
    </row>
    <row r="2276" spans="1:7" outlineLevel="1" x14ac:dyDescent="0.25">
      <c r="A2276" t="s">
        <v>109</v>
      </c>
      <c r="C2276" s="41" t="s">
        <v>5141</v>
      </c>
      <c r="D2276" s="41" t="s">
        <v>439</v>
      </c>
      <c r="E2276" s="22" t="s">
        <v>5142</v>
      </c>
      <c r="F2276" s="64">
        <v>6452</v>
      </c>
      <c r="G2276" s="65" t="s">
        <v>131</v>
      </c>
    </row>
    <row r="2277" spans="1:7" outlineLevel="1" x14ac:dyDescent="0.25">
      <c r="A2277" t="s">
        <v>109</v>
      </c>
      <c r="C2277" s="41" t="s">
        <v>5143</v>
      </c>
      <c r="D2277" s="41" t="s">
        <v>439</v>
      </c>
      <c r="E2277" s="22" t="s">
        <v>5144</v>
      </c>
      <c r="F2277" s="64">
        <v>6452</v>
      </c>
      <c r="G2277" s="65" t="s">
        <v>131</v>
      </c>
    </row>
    <row r="2278" spans="1:7" outlineLevel="1" x14ac:dyDescent="0.25">
      <c r="A2278" t="s">
        <v>109</v>
      </c>
      <c r="C2278" s="41" t="s">
        <v>5145</v>
      </c>
      <c r="D2278" s="41" t="s">
        <v>439</v>
      </c>
      <c r="E2278" s="22" t="s">
        <v>5146</v>
      </c>
      <c r="F2278" s="64">
        <v>6452</v>
      </c>
      <c r="G2278" s="65" t="s">
        <v>131</v>
      </c>
    </row>
    <row r="2279" spans="1:7" outlineLevel="1" x14ac:dyDescent="0.25">
      <c r="A2279" t="s">
        <v>109</v>
      </c>
      <c r="C2279" s="41" t="s">
        <v>5147</v>
      </c>
      <c r="D2279" s="41" t="s">
        <v>439</v>
      </c>
      <c r="E2279" s="22" t="s">
        <v>5148</v>
      </c>
      <c r="F2279" s="64">
        <v>6452</v>
      </c>
      <c r="G2279" s="65" t="s">
        <v>131</v>
      </c>
    </row>
    <row r="2280" spans="1:7" outlineLevel="1" x14ac:dyDescent="0.25">
      <c r="A2280" t="s">
        <v>109</v>
      </c>
      <c r="C2280" s="41" t="s">
        <v>5149</v>
      </c>
      <c r="D2280" s="41" t="s">
        <v>439</v>
      </c>
      <c r="E2280" s="22" t="s">
        <v>5150</v>
      </c>
      <c r="F2280" s="64">
        <v>6452</v>
      </c>
      <c r="G2280" s="65" t="s">
        <v>131</v>
      </c>
    </row>
    <row r="2281" spans="1:7" outlineLevel="1" x14ac:dyDescent="0.25">
      <c r="A2281" t="s">
        <v>109</v>
      </c>
      <c r="C2281" s="41" t="s">
        <v>5151</v>
      </c>
      <c r="D2281" s="41" t="s">
        <v>133</v>
      </c>
      <c r="E2281" s="22" t="s">
        <v>5152</v>
      </c>
      <c r="F2281" s="64">
        <v>6449</v>
      </c>
      <c r="G2281" s="65" t="s">
        <v>105</v>
      </c>
    </row>
    <row r="2282" spans="1:7" outlineLevel="1" x14ac:dyDescent="0.25">
      <c r="A2282" t="s">
        <v>109</v>
      </c>
      <c r="C2282" s="41" t="s">
        <v>5153</v>
      </c>
      <c r="D2282" s="41" t="s">
        <v>133</v>
      </c>
      <c r="E2282" s="22" t="s">
        <v>4964</v>
      </c>
      <c r="F2282" s="64">
        <v>6410</v>
      </c>
      <c r="G2282" s="65" t="s">
        <v>131</v>
      </c>
    </row>
    <row r="2283" spans="1:7" outlineLevel="1" x14ac:dyDescent="0.25">
      <c r="A2283" t="s">
        <v>109</v>
      </c>
      <c r="C2283" s="41" t="s">
        <v>5154</v>
      </c>
      <c r="D2283" s="41" t="s">
        <v>439</v>
      </c>
      <c r="E2283" s="22" t="s">
        <v>5155</v>
      </c>
      <c r="F2283" s="64">
        <v>6575</v>
      </c>
      <c r="G2283" s="65" t="s">
        <v>131</v>
      </c>
    </row>
    <row r="2284" spans="1:7" outlineLevel="1" x14ac:dyDescent="0.25">
      <c r="A2284" t="s">
        <v>109</v>
      </c>
      <c r="C2284" s="41" t="s">
        <v>5156</v>
      </c>
      <c r="D2284" s="41" t="s">
        <v>439</v>
      </c>
      <c r="E2284" s="22" t="s">
        <v>5157</v>
      </c>
      <c r="F2284" s="64">
        <v>5125</v>
      </c>
      <c r="G2284" s="65" t="s">
        <v>105</v>
      </c>
    </row>
    <row r="2285" spans="1:7" outlineLevel="1" x14ac:dyDescent="0.25">
      <c r="A2285" t="s">
        <v>109</v>
      </c>
      <c r="C2285" s="41" t="s">
        <v>5158</v>
      </c>
      <c r="D2285" s="41" t="s">
        <v>439</v>
      </c>
      <c r="E2285" s="22" t="s">
        <v>5159</v>
      </c>
      <c r="F2285" s="64">
        <v>5140</v>
      </c>
      <c r="G2285" s="65" t="s">
        <v>131</v>
      </c>
    </row>
    <row r="2286" spans="1:7" outlineLevel="1" x14ac:dyDescent="0.25">
      <c r="A2286" t="s">
        <v>109</v>
      </c>
      <c r="C2286" s="41" t="s">
        <v>5160</v>
      </c>
      <c r="D2286" s="41" t="s">
        <v>439</v>
      </c>
      <c r="E2286" s="22" t="s">
        <v>5161</v>
      </c>
      <c r="F2286" s="64">
        <v>5100</v>
      </c>
      <c r="G2286" s="65" t="s">
        <v>131</v>
      </c>
    </row>
    <row r="2287" spans="1:7" outlineLevel="1" x14ac:dyDescent="0.25">
      <c r="A2287" t="s">
        <v>109</v>
      </c>
      <c r="C2287" s="41" t="s">
        <v>5162</v>
      </c>
      <c r="D2287" s="41" t="s">
        <v>439</v>
      </c>
      <c r="E2287" s="22" t="s">
        <v>5163</v>
      </c>
      <c r="F2287" s="64">
        <v>6600</v>
      </c>
      <c r="G2287" s="65" t="s">
        <v>131</v>
      </c>
    </row>
    <row r="2288" spans="1:7" outlineLevel="1" x14ac:dyDescent="0.25">
      <c r="A2288" t="s">
        <v>109</v>
      </c>
      <c r="C2288" s="41" t="s">
        <v>5164</v>
      </c>
      <c r="D2288" s="41" t="s">
        <v>439</v>
      </c>
      <c r="E2288" s="22" t="s">
        <v>5165</v>
      </c>
      <c r="F2288" s="64">
        <v>6625</v>
      </c>
      <c r="G2288" s="65" t="s">
        <v>131</v>
      </c>
    </row>
    <row r="2289" spans="1:7" outlineLevel="1" x14ac:dyDescent="0.25">
      <c r="A2289" t="s">
        <v>109</v>
      </c>
      <c r="C2289" s="41" t="s">
        <v>5166</v>
      </c>
      <c r="D2289" s="41" t="s">
        <v>439</v>
      </c>
      <c r="E2289" s="22" t="s">
        <v>5167</v>
      </c>
      <c r="F2289" s="64">
        <v>6452</v>
      </c>
      <c r="G2289" s="65" t="s">
        <v>131</v>
      </c>
    </row>
    <row r="2290" spans="1:7" outlineLevel="1" x14ac:dyDescent="0.25">
      <c r="A2290" t="s">
        <v>109</v>
      </c>
      <c r="C2290" s="41" t="s">
        <v>5168</v>
      </c>
      <c r="D2290" s="41" t="s">
        <v>439</v>
      </c>
      <c r="E2290" s="22" t="s">
        <v>5169</v>
      </c>
      <c r="F2290" s="64">
        <v>2901</v>
      </c>
      <c r="G2290" s="65" t="s">
        <v>131</v>
      </c>
    </row>
    <row r="2291" spans="1:7" outlineLevel="1" x14ac:dyDescent="0.25">
      <c r="A2291" t="s">
        <v>109</v>
      </c>
      <c r="C2291" s="41" t="s">
        <v>5170</v>
      </c>
      <c r="D2291" s="41" t="s">
        <v>439</v>
      </c>
      <c r="E2291" s="22" t="s">
        <v>5171</v>
      </c>
      <c r="F2291" s="64">
        <v>2440</v>
      </c>
      <c r="G2291" s="65" t="s">
        <v>131</v>
      </c>
    </row>
    <row r="2292" spans="1:7" outlineLevel="1" x14ac:dyDescent="0.25">
      <c r="A2292" t="s">
        <v>109</v>
      </c>
      <c r="C2292" s="41" t="s">
        <v>5172</v>
      </c>
      <c r="D2292" s="41" t="s">
        <v>439</v>
      </c>
      <c r="E2292" s="22" t="s">
        <v>5173</v>
      </c>
      <c r="F2292" s="64">
        <v>6800</v>
      </c>
      <c r="G2292" s="65" t="s">
        <v>131</v>
      </c>
    </row>
    <row r="2293" spans="1:7" outlineLevel="1" x14ac:dyDescent="0.25">
      <c r="A2293" t="s">
        <v>109</v>
      </c>
      <c r="C2293" s="41" t="s">
        <v>5174</v>
      </c>
      <c r="D2293" s="41" t="s">
        <v>439</v>
      </c>
      <c r="E2293" s="22" t="s">
        <v>5175</v>
      </c>
      <c r="F2293" s="64">
        <v>1600</v>
      </c>
      <c r="G2293" s="65" t="s">
        <v>105</v>
      </c>
    </row>
    <row r="2294" spans="1:7" outlineLevel="1" x14ac:dyDescent="0.25">
      <c r="A2294" t="s">
        <v>109</v>
      </c>
      <c r="C2294" s="41" t="s">
        <v>5176</v>
      </c>
      <c r="D2294" s="41" t="s">
        <v>439</v>
      </c>
      <c r="E2294" s="22" t="s">
        <v>5175</v>
      </c>
      <c r="F2294" s="64">
        <v>1600</v>
      </c>
      <c r="G2294" s="65" t="s">
        <v>105</v>
      </c>
    </row>
    <row r="2295" spans="1:7" outlineLevel="1" x14ac:dyDescent="0.25">
      <c r="A2295" t="s">
        <v>109</v>
      </c>
      <c r="C2295" s="41" t="s">
        <v>5177</v>
      </c>
      <c r="D2295" s="41" t="s">
        <v>439</v>
      </c>
      <c r="E2295" s="22" t="s">
        <v>5178</v>
      </c>
      <c r="F2295" s="64">
        <v>1640</v>
      </c>
      <c r="G2295" s="65" t="s">
        <v>131</v>
      </c>
    </row>
    <row r="2296" spans="1:7" outlineLevel="1" x14ac:dyDescent="0.25">
      <c r="A2296" t="s">
        <v>109</v>
      </c>
      <c r="C2296" s="41" t="s">
        <v>5179</v>
      </c>
      <c r="D2296" s="41" t="s">
        <v>439</v>
      </c>
      <c r="E2296" s="22" t="s">
        <v>5180</v>
      </c>
      <c r="F2296" s="64">
        <v>1650</v>
      </c>
      <c r="G2296" s="65" t="s">
        <v>131</v>
      </c>
    </row>
    <row r="2297" spans="1:7" outlineLevel="1" x14ac:dyDescent="0.25">
      <c r="A2297" t="s">
        <v>109</v>
      </c>
      <c r="C2297" s="41" t="s">
        <v>5181</v>
      </c>
      <c r="D2297" s="41" t="s">
        <v>439</v>
      </c>
      <c r="E2297" s="22" t="s">
        <v>5182</v>
      </c>
      <c r="F2297" s="64">
        <v>5125</v>
      </c>
      <c r="G2297" s="65" t="s">
        <v>131</v>
      </c>
    </row>
    <row r="2298" spans="1:7" outlineLevel="1" x14ac:dyDescent="0.25">
      <c r="A2298" t="s">
        <v>109</v>
      </c>
      <c r="C2298" s="41" t="s">
        <v>5183</v>
      </c>
      <c r="D2298" s="41" t="s">
        <v>439</v>
      </c>
      <c r="E2298" s="22" t="s">
        <v>5184</v>
      </c>
      <c r="F2298" s="64">
        <v>4440</v>
      </c>
      <c r="G2298" s="65" t="s">
        <v>131</v>
      </c>
    </row>
    <row r="2299" spans="1:7" outlineLevel="1" x14ac:dyDescent="0.25">
      <c r="A2299" t="s">
        <v>109</v>
      </c>
      <c r="C2299" s="41" t="s">
        <v>5185</v>
      </c>
      <c r="D2299" s="41" t="s">
        <v>439</v>
      </c>
      <c r="E2299" s="22" t="s">
        <v>5186</v>
      </c>
      <c r="F2299" s="64">
        <v>2801</v>
      </c>
      <c r="G2299" s="65" t="s">
        <v>131</v>
      </c>
    </row>
    <row r="2300" spans="1:7" outlineLevel="1" x14ac:dyDescent="0.25">
      <c r="A2300" t="s">
        <v>109</v>
      </c>
      <c r="C2300" s="41" t="s">
        <v>5187</v>
      </c>
      <c r="D2300" s="41" t="s">
        <v>439</v>
      </c>
      <c r="E2300" s="22" t="s">
        <v>5188</v>
      </c>
      <c r="F2300" s="64">
        <v>6600</v>
      </c>
      <c r="G2300" s="65" t="s">
        <v>131</v>
      </c>
    </row>
    <row r="2301" spans="1:7" outlineLevel="1" x14ac:dyDescent="0.25">
      <c r="A2301" t="s">
        <v>109</v>
      </c>
      <c r="C2301" s="41" t="s">
        <v>5189</v>
      </c>
      <c r="D2301" s="41" t="s">
        <v>439</v>
      </c>
      <c r="E2301" s="22" t="s">
        <v>5190</v>
      </c>
      <c r="F2301" s="64">
        <v>1500</v>
      </c>
      <c r="G2301" s="65" t="s">
        <v>131</v>
      </c>
    </row>
    <row r="2302" spans="1:7" outlineLevel="1" x14ac:dyDescent="0.25">
      <c r="A2302" t="s">
        <v>109</v>
      </c>
      <c r="C2302" s="41" t="s">
        <v>5191</v>
      </c>
      <c r="D2302" s="41" t="s">
        <v>439</v>
      </c>
      <c r="E2302" s="22" t="s">
        <v>5192</v>
      </c>
      <c r="F2302" s="64">
        <v>1202</v>
      </c>
      <c r="G2302" s="65" t="s">
        <v>131</v>
      </c>
    </row>
    <row r="2303" spans="1:7" outlineLevel="1" x14ac:dyDescent="0.25">
      <c r="A2303" t="s">
        <v>109</v>
      </c>
      <c r="C2303" s="41" t="s">
        <v>5193</v>
      </c>
      <c r="D2303" s="41" t="s">
        <v>439</v>
      </c>
      <c r="E2303" s="22" t="s">
        <v>5194</v>
      </c>
      <c r="F2303" s="64">
        <v>5100</v>
      </c>
      <c r="G2303" s="65" t="s">
        <v>131</v>
      </c>
    </row>
    <row r="2304" spans="1:7" outlineLevel="1" x14ac:dyDescent="0.25">
      <c r="A2304" t="s">
        <v>109</v>
      </c>
      <c r="C2304" s="41" t="s">
        <v>5195</v>
      </c>
      <c r="D2304" s="41" t="s">
        <v>439</v>
      </c>
      <c r="E2304" s="22" t="s">
        <v>5196</v>
      </c>
      <c r="F2304" s="64">
        <v>5155</v>
      </c>
      <c r="G2304" s="65" t="s">
        <v>131</v>
      </c>
    </row>
    <row r="2305" spans="1:7" outlineLevel="1" x14ac:dyDescent="0.25">
      <c r="A2305" t="s">
        <v>109</v>
      </c>
      <c r="C2305" s="41" t="s">
        <v>5197</v>
      </c>
      <c r="D2305" s="41" t="s">
        <v>439</v>
      </c>
      <c r="E2305" s="22" t="s">
        <v>5198</v>
      </c>
      <c r="F2305" s="64">
        <v>5155</v>
      </c>
      <c r="G2305" s="65" t="s">
        <v>131</v>
      </c>
    </row>
    <row r="2306" spans="1:7" outlineLevel="1" x14ac:dyDescent="0.25">
      <c r="A2306" t="s">
        <v>109</v>
      </c>
      <c r="C2306" s="41" t="s">
        <v>5199</v>
      </c>
      <c r="D2306" s="41" t="s">
        <v>439</v>
      </c>
      <c r="E2306" s="22" t="s">
        <v>5200</v>
      </c>
      <c r="F2306" s="64">
        <v>5125</v>
      </c>
      <c r="G2306" s="65" t="s">
        <v>105</v>
      </c>
    </row>
    <row r="2307" spans="1:7" outlineLevel="1" x14ac:dyDescent="0.25">
      <c r="A2307" t="s">
        <v>109</v>
      </c>
      <c r="C2307" s="41" t="s">
        <v>5201</v>
      </c>
      <c r="D2307" s="41" t="s">
        <v>439</v>
      </c>
      <c r="E2307" s="22" t="s">
        <v>5202</v>
      </c>
      <c r="F2307" s="64">
        <v>5125</v>
      </c>
      <c r="G2307" s="65" t="s">
        <v>131</v>
      </c>
    </row>
    <row r="2308" spans="1:7" outlineLevel="1" x14ac:dyDescent="0.25">
      <c r="A2308" t="s">
        <v>109</v>
      </c>
      <c r="C2308" s="41" t="s">
        <v>5203</v>
      </c>
      <c r="D2308" s="41" t="s">
        <v>439</v>
      </c>
      <c r="E2308" s="22" t="s">
        <v>5204</v>
      </c>
      <c r="F2308" s="64">
        <v>5125</v>
      </c>
      <c r="G2308" s="65" t="s">
        <v>131</v>
      </c>
    </row>
    <row r="2309" spans="1:7" outlineLevel="1" x14ac:dyDescent="0.25">
      <c r="A2309" t="s">
        <v>109</v>
      </c>
      <c r="C2309" s="41" t="s">
        <v>5205</v>
      </c>
      <c r="D2309" s="41" t="s">
        <v>439</v>
      </c>
      <c r="E2309" s="22" t="s">
        <v>5206</v>
      </c>
      <c r="F2309" s="64">
        <v>6600</v>
      </c>
      <c r="G2309" s="65" t="s">
        <v>131</v>
      </c>
    </row>
    <row r="2310" spans="1:7" outlineLevel="1" x14ac:dyDescent="0.25">
      <c r="A2310" t="s">
        <v>109</v>
      </c>
      <c r="C2310" s="41" t="s">
        <v>5207</v>
      </c>
      <c r="D2310" s="41" t="s">
        <v>439</v>
      </c>
      <c r="E2310" s="22" t="s">
        <v>5208</v>
      </c>
      <c r="F2310" s="64">
        <v>5155</v>
      </c>
      <c r="G2310" s="65" t="s">
        <v>131</v>
      </c>
    </row>
    <row r="2311" spans="1:7" outlineLevel="1" x14ac:dyDescent="0.25">
      <c r="A2311" t="s">
        <v>109</v>
      </c>
      <c r="C2311" s="41" t="s">
        <v>5209</v>
      </c>
      <c r="D2311" s="41" t="s">
        <v>439</v>
      </c>
      <c r="E2311" s="22" t="s">
        <v>5210</v>
      </c>
      <c r="F2311" s="64">
        <v>5100</v>
      </c>
      <c r="G2311" s="65" t="s">
        <v>131</v>
      </c>
    </row>
    <row r="2312" spans="1:7" outlineLevel="1" x14ac:dyDescent="0.25">
      <c r="A2312" t="s">
        <v>109</v>
      </c>
      <c r="C2312" s="41" t="s">
        <v>5211</v>
      </c>
      <c r="D2312" s="41" t="s">
        <v>439</v>
      </c>
      <c r="E2312" s="22" t="s">
        <v>5212</v>
      </c>
      <c r="F2312" s="64">
        <v>2126</v>
      </c>
      <c r="G2312" s="65" t="s">
        <v>131</v>
      </c>
    </row>
    <row r="2313" spans="1:7" outlineLevel="1" x14ac:dyDescent="0.25">
      <c r="A2313" t="s">
        <v>109</v>
      </c>
      <c r="C2313" s="41" t="s">
        <v>5213</v>
      </c>
      <c r="D2313" s="41" t="s">
        <v>439</v>
      </c>
      <c r="E2313" s="22" t="s">
        <v>5214</v>
      </c>
      <c r="F2313" s="64">
        <v>2126</v>
      </c>
      <c r="G2313" s="65" t="s">
        <v>131</v>
      </c>
    </row>
    <row r="2314" spans="1:7" outlineLevel="1" x14ac:dyDescent="0.25">
      <c r="A2314" t="s">
        <v>109</v>
      </c>
      <c r="C2314" s="41" t="s">
        <v>5215</v>
      </c>
      <c r="D2314" s="41" t="s">
        <v>439</v>
      </c>
      <c r="E2314" s="22" t="s">
        <v>5216</v>
      </c>
      <c r="F2314" s="64">
        <v>5100</v>
      </c>
      <c r="G2314" s="65" t="s">
        <v>131</v>
      </c>
    </row>
    <row r="2315" spans="1:7" outlineLevel="1" x14ac:dyDescent="0.25">
      <c r="A2315" t="s">
        <v>109</v>
      </c>
      <c r="C2315" s="41" t="s">
        <v>5217</v>
      </c>
      <c r="D2315" s="41" t="s">
        <v>439</v>
      </c>
      <c r="E2315" s="22" t="s">
        <v>5218</v>
      </c>
      <c r="F2315" s="64">
        <v>5100</v>
      </c>
      <c r="G2315" s="65" t="s">
        <v>131</v>
      </c>
    </row>
    <row r="2316" spans="1:7" outlineLevel="1" x14ac:dyDescent="0.25">
      <c r="A2316" t="s">
        <v>109</v>
      </c>
      <c r="C2316" s="41" t="s">
        <v>5219</v>
      </c>
      <c r="D2316" s="41" t="s">
        <v>439</v>
      </c>
      <c r="E2316" s="22" t="s">
        <v>5220</v>
      </c>
      <c r="F2316" s="64">
        <v>5100</v>
      </c>
      <c r="G2316" s="65" t="s">
        <v>131</v>
      </c>
    </row>
    <row r="2317" spans="1:7" outlineLevel="1" x14ac:dyDescent="0.25">
      <c r="A2317" t="s">
        <v>109</v>
      </c>
      <c r="C2317" s="41" t="s">
        <v>5221</v>
      </c>
      <c r="D2317" s="41" t="s">
        <v>439</v>
      </c>
      <c r="E2317" s="22" t="s">
        <v>5222</v>
      </c>
      <c r="F2317" s="64">
        <v>9100</v>
      </c>
      <c r="G2317" s="65" t="s">
        <v>131</v>
      </c>
    </row>
    <row r="2318" spans="1:7" outlineLevel="1" x14ac:dyDescent="0.25">
      <c r="A2318" t="s">
        <v>109</v>
      </c>
      <c r="C2318" s="41" t="s">
        <v>5223</v>
      </c>
      <c r="D2318" s="41" t="s">
        <v>439</v>
      </c>
      <c r="E2318" s="22" t="s">
        <v>5224</v>
      </c>
      <c r="F2318" s="64">
        <v>5025</v>
      </c>
      <c r="G2318" s="65" t="s">
        <v>131</v>
      </c>
    </row>
    <row r="2319" spans="1:7" outlineLevel="1" x14ac:dyDescent="0.25">
      <c r="A2319" t="s">
        <v>109</v>
      </c>
      <c r="C2319" s="41" t="s">
        <v>5225</v>
      </c>
      <c r="D2319" s="41" t="s">
        <v>439</v>
      </c>
      <c r="E2319" s="22" t="s">
        <v>5226</v>
      </c>
      <c r="F2319" s="64">
        <v>5025</v>
      </c>
      <c r="G2319" s="65" t="s">
        <v>131</v>
      </c>
    </row>
    <row r="2320" spans="1:7" outlineLevel="1" x14ac:dyDescent="0.25">
      <c r="A2320" t="s">
        <v>109</v>
      </c>
      <c r="C2320" s="41" t="s">
        <v>5227</v>
      </c>
      <c r="D2320" s="41" t="s">
        <v>439</v>
      </c>
      <c r="E2320" s="22" t="s">
        <v>5228</v>
      </c>
      <c r="F2320" s="64">
        <v>5100</v>
      </c>
      <c r="G2320" s="65" t="s">
        <v>131</v>
      </c>
    </row>
    <row r="2321" spans="1:7" outlineLevel="1" x14ac:dyDescent="0.25">
      <c r="A2321" t="s">
        <v>109</v>
      </c>
      <c r="C2321" s="41" t="s">
        <v>5229</v>
      </c>
      <c r="D2321" s="41" t="s">
        <v>439</v>
      </c>
      <c r="E2321" s="22" t="s">
        <v>5230</v>
      </c>
      <c r="F2321" s="64">
        <v>5025</v>
      </c>
      <c r="G2321" s="65" t="s">
        <v>131</v>
      </c>
    </row>
    <row r="2322" spans="1:7" outlineLevel="1" x14ac:dyDescent="0.25">
      <c r="A2322" t="s">
        <v>109</v>
      </c>
      <c r="C2322" s="41" t="s">
        <v>5231</v>
      </c>
      <c r="D2322" s="41" t="s">
        <v>439</v>
      </c>
      <c r="E2322" s="22" t="s">
        <v>5232</v>
      </c>
      <c r="F2322" s="64">
        <v>5025</v>
      </c>
      <c r="G2322" s="65" t="s">
        <v>131</v>
      </c>
    </row>
    <row r="2323" spans="1:7" outlineLevel="1" x14ac:dyDescent="0.25">
      <c r="A2323" t="s">
        <v>109</v>
      </c>
      <c r="C2323" s="41" t="s">
        <v>5233</v>
      </c>
      <c r="D2323" s="41" t="s">
        <v>439</v>
      </c>
      <c r="E2323" s="22" t="s">
        <v>5234</v>
      </c>
      <c r="F2323" s="64">
        <v>5025</v>
      </c>
      <c r="G2323" s="65" t="s">
        <v>131</v>
      </c>
    </row>
    <row r="2324" spans="1:7" outlineLevel="1" x14ac:dyDescent="0.25">
      <c r="A2324" t="s">
        <v>109</v>
      </c>
      <c r="C2324" s="41" t="s">
        <v>5235</v>
      </c>
      <c r="D2324" s="41" t="s">
        <v>439</v>
      </c>
      <c r="E2324" s="22" t="s">
        <v>5236</v>
      </c>
      <c r="F2324" s="64">
        <v>5025</v>
      </c>
      <c r="G2324" s="65" t="s">
        <v>131</v>
      </c>
    </row>
    <row r="2325" spans="1:7" outlineLevel="1" x14ac:dyDescent="0.25">
      <c r="A2325" t="s">
        <v>109</v>
      </c>
      <c r="C2325" s="41" t="s">
        <v>5237</v>
      </c>
      <c r="D2325" s="41" t="s">
        <v>439</v>
      </c>
      <c r="E2325" s="22" t="s">
        <v>5238</v>
      </c>
      <c r="F2325" s="64">
        <v>2301</v>
      </c>
      <c r="G2325" s="65" t="s">
        <v>131</v>
      </c>
    </row>
    <row r="2326" spans="1:7" outlineLevel="1" x14ac:dyDescent="0.25">
      <c r="A2326" t="s">
        <v>109</v>
      </c>
      <c r="C2326" s="41" t="s">
        <v>5239</v>
      </c>
      <c r="D2326" s="41" t="s">
        <v>439</v>
      </c>
      <c r="E2326" s="22" t="s">
        <v>5240</v>
      </c>
      <c r="F2326" s="64">
        <v>5025</v>
      </c>
      <c r="G2326" s="65" t="s">
        <v>131</v>
      </c>
    </row>
    <row r="2327" spans="1:7" outlineLevel="1" x14ac:dyDescent="0.25">
      <c r="A2327" t="s">
        <v>109</v>
      </c>
      <c r="C2327" s="41" t="s">
        <v>5241</v>
      </c>
      <c r="D2327" s="41" t="s">
        <v>439</v>
      </c>
      <c r="E2327" s="22" t="s">
        <v>5242</v>
      </c>
      <c r="F2327" s="64">
        <v>5100</v>
      </c>
      <c r="G2327" s="65" t="s">
        <v>131</v>
      </c>
    </row>
    <row r="2328" spans="1:7" outlineLevel="1" x14ac:dyDescent="0.25">
      <c r="A2328" t="s">
        <v>109</v>
      </c>
      <c r="C2328" s="41" t="s">
        <v>5243</v>
      </c>
      <c r="D2328" s="41" t="s">
        <v>439</v>
      </c>
      <c r="E2328" s="22" t="s">
        <v>5244</v>
      </c>
      <c r="F2328" s="64">
        <v>4640</v>
      </c>
      <c r="G2328" s="65" t="s">
        <v>131</v>
      </c>
    </row>
    <row r="2329" spans="1:7" outlineLevel="1" x14ac:dyDescent="0.25">
      <c r="A2329" t="s">
        <v>109</v>
      </c>
      <c r="C2329" s="41" t="s">
        <v>5245</v>
      </c>
      <c r="D2329" s="41" t="s">
        <v>439</v>
      </c>
      <c r="E2329" s="22" t="s">
        <v>5246</v>
      </c>
      <c r="F2329" s="64">
        <v>6600</v>
      </c>
      <c r="G2329" s="65" t="s">
        <v>131</v>
      </c>
    </row>
    <row r="2330" spans="1:7" outlineLevel="1" x14ac:dyDescent="0.25">
      <c r="A2330" t="s">
        <v>109</v>
      </c>
      <c r="C2330" s="41" t="s">
        <v>5247</v>
      </c>
      <c r="D2330" s="41" t="s">
        <v>439</v>
      </c>
      <c r="E2330" s="22" t="s">
        <v>5248</v>
      </c>
      <c r="F2330" s="64">
        <v>5100</v>
      </c>
      <c r="G2330" s="65" t="s">
        <v>131</v>
      </c>
    </row>
    <row r="2331" spans="1:7" outlineLevel="1" x14ac:dyDescent="0.25">
      <c r="A2331" t="s">
        <v>109</v>
      </c>
      <c r="C2331" s="41" t="s">
        <v>5249</v>
      </c>
      <c r="D2331" s="41" t="s">
        <v>439</v>
      </c>
      <c r="E2331" s="22" t="s">
        <v>5250</v>
      </c>
      <c r="F2331" s="64">
        <v>6600</v>
      </c>
      <c r="G2331" s="65" t="s">
        <v>131</v>
      </c>
    </row>
    <row r="2332" spans="1:7" outlineLevel="1" x14ac:dyDescent="0.25">
      <c r="A2332" t="s">
        <v>109</v>
      </c>
      <c r="C2332" s="41" t="s">
        <v>5251</v>
      </c>
      <c r="D2332" s="41" t="s">
        <v>439</v>
      </c>
      <c r="E2332" s="22" t="s">
        <v>5252</v>
      </c>
      <c r="F2332" s="64">
        <v>6600</v>
      </c>
      <c r="G2332" s="65" t="s">
        <v>131</v>
      </c>
    </row>
    <row r="2333" spans="1:7" outlineLevel="1" x14ac:dyDescent="0.25">
      <c r="A2333" t="s">
        <v>109</v>
      </c>
      <c r="C2333" s="41" t="s">
        <v>5253</v>
      </c>
      <c r="D2333" s="41" t="s">
        <v>439</v>
      </c>
      <c r="E2333" s="22" t="s">
        <v>5254</v>
      </c>
      <c r="F2333" s="64">
        <v>2901</v>
      </c>
      <c r="G2333" s="65" t="s">
        <v>131</v>
      </c>
    </row>
    <row r="2334" spans="1:7" outlineLevel="1" x14ac:dyDescent="0.25">
      <c r="A2334" t="s">
        <v>109</v>
      </c>
      <c r="C2334" s="41" t="s">
        <v>5255</v>
      </c>
      <c r="D2334" s="41" t="s">
        <v>439</v>
      </c>
      <c r="E2334" s="22" t="s">
        <v>5256</v>
      </c>
      <c r="F2334" s="64">
        <v>6600</v>
      </c>
      <c r="G2334" s="65" t="s">
        <v>131</v>
      </c>
    </row>
    <row r="2335" spans="1:7" outlineLevel="1" x14ac:dyDescent="0.25">
      <c r="A2335" t="s">
        <v>109</v>
      </c>
      <c r="C2335" s="41" t="s">
        <v>5257</v>
      </c>
      <c r="D2335" s="41" t="s">
        <v>439</v>
      </c>
      <c r="E2335" s="22" t="s">
        <v>5258</v>
      </c>
      <c r="F2335" s="64">
        <v>5025</v>
      </c>
      <c r="G2335" s="65" t="s">
        <v>131</v>
      </c>
    </row>
    <row r="2336" spans="1:7" outlineLevel="1" x14ac:dyDescent="0.25">
      <c r="A2336" t="s">
        <v>109</v>
      </c>
      <c r="C2336" s="41" t="s">
        <v>5259</v>
      </c>
      <c r="D2336" s="41" t="s">
        <v>439</v>
      </c>
      <c r="E2336" s="22" t="s">
        <v>5260</v>
      </c>
      <c r="F2336" s="64">
        <v>5025</v>
      </c>
      <c r="G2336" s="65" t="s">
        <v>131</v>
      </c>
    </row>
    <row r="2337" spans="1:7" outlineLevel="1" x14ac:dyDescent="0.25">
      <c r="A2337" t="s">
        <v>109</v>
      </c>
      <c r="C2337" s="41" t="s">
        <v>5261</v>
      </c>
      <c r="D2337" s="41" t="s">
        <v>439</v>
      </c>
      <c r="E2337" s="22" t="s">
        <v>5262</v>
      </c>
      <c r="F2337" s="64">
        <v>1010</v>
      </c>
      <c r="G2337" s="65" t="s">
        <v>131</v>
      </c>
    </row>
    <row r="2338" spans="1:7" outlineLevel="1" x14ac:dyDescent="0.25">
      <c r="A2338" t="s">
        <v>109</v>
      </c>
      <c r="C2338" s="41" t="s">
        <v>5263</v>
      </c>
      <c r="D2338" s="41" t="s">
        <v>439</v>
      </c>
      <c r="E2338" s="22" t="s">
        <v>5264</v>
      </c>
      <c r="F2338" s="64">
        <v>6100</v>
      </c>
      <c r="G2338" s="65" t="s">
        <v>131</v>
      </c>
    </row>
    <row r="2339" spans="1:7" outlineLevel="1" x14ac:dyDescent="0.25">
      <c r="A2339" t="s">
        <v>109</v>
      </c>
      <c r="C2339" s="41" t="s">
        <v>5265</v>
      </c>
      <c r="D2339" s="41" t="s">
        <v>439</v>
      </c>
      <c r="E2339" s="22" t="s">
        <v>5266</v>
      </c>
      <c r="F2339" s="64">
        <v>6400</v>
      </c>
      <c r="G2339" s="65" t="s">
        <v>105</v>
      </c>
    </row>
    <row r="2340" spans="1:7" outlineLevel="1" x14ac:dyDescent="0.25">
      <c r="A2340" t="s">
        <v>109</v>
      </c>
      <c r="C2340" s="41" t="s">
        <v>5267</v>
      </c>
      <c r="D2340" s="41" t="s">
        <v>439</v>
      </c>
      <c r="E2340" s="22" t="s">
        <v>5268</v>
      </c>
      <c r="F2340" s="64">
        <v>6430</v>
      </c>
      <c r="G2340" s="65" t="s">
        <v>131</v>
      </c>
    </row>
    <row r="2341" spans="1:7" outlineLevel="1" x14ac:dyDescent="0.25">
      <c r="A2341" t="s">
        <v>109</v>
      </c>
      <c r="C2341" s="41" t="s">
        <v>5269</v>
      </c>
      <c r="D2341" s="41" t="s">
        <v>439</v>
      </c>
      <c r="E2341" s="22" t="s">
        <v>5270</v>
      </c>
      <c r="F2341" s="64">
        <v>5025</v>
      </c>
      <c r="G2341" s="65" t="s">
        <v>131</v>
      </c>
    </row>
    <row r="2342" spans="1:7" outlineLevel="1" x14ac:dyDescent="0.25">
      <c r="A2342" t="s">
        <v>109</v>
      </c>
      <c r="C2342" s="41" t="s">
        <v>5271</v>
      </c>
      <c r="D2342" s="41" t="s">
        <v>439</v>
      </c>
      <c r="E2342" s="22" t="s">
        <v>5272</v>
      </c>
      <c r="F2342" s="64">
        <v>6101</v>
      </c>
      <c r="G2342" s="65" t="s">
        <v>131</v>
      </c>
    </row>
    <row r="2343" spans="1:7" outlineLevel="1" x14ac:dyDescent="0.25">
      <c r="A2343" t="s">
        <v>109</v>
      </c>
      <c r="C2343" s="41" t="s">
        <v>5273</v>
      </c>
      <c r="D2343" s="41" t="s">
        <v>439</v>
      </c>
      <c r="E2343" s="22" t="s">
        <v>5274</v>
      </c>
      <c r="F2343" s="64">
        <v>6101</v>
      </c>
      <c r="G2343" s="65" t="s">
        <v>131</v>
      </c>
    </row>
    <row r="2344" spans="1:7" outlineLevel="1" x14ac:dyDescent="0.25">
      <c r="A2344" t="s">
        <v>109</v>
      </c>
      <c r="C2344" s="41" t="s">
        <v>5275</v>
      </c>
      <c r="D2344" s="41" t="s">
        <v>439</v>
      </c>
      <c r="E2344" s="22" t="s">
        <v>5276</v>
      </c>
      <c r="F2344" s="64">
        <v>6101</v>
      </c>
      <c r="G2344" s="65" t="s">
        <v>131</v>
      </c>
    </row>
    <row r="2345" spans="1:7" outlineLevel="1" x14ac:dyDescent="0.25">
      <c r="A2345" t="s">
        <v>109</v>
      </c>
      <c r="C2345" s="41" t="s">
        <v>5277</v>
      </c>
      <c r="D2345" s="41" t="s">
        <v>439</v>
      </c>
      <c r="E2345" s="22" t="s">
        <v>5278</v>
      </c>
      <c r="F2345" s="64">
        <v>6101</v>
      </c>
      <c r="G2345" s="65" t="s">
        <v>131</v>
      </c>
    </row>
    <row r="2346" spans="1:7" outlineLevel="1" x14ac:dyDescent="0.25">
      <c r="A2346" t="s">
        <v>109</v>
      </c>
      <c r="C2346" s="41" t="s">
        <v>5279</v>
      </c>
      <c r="D2346" s="41" t="s">
        <v>439</v>
      </c>
      <c r="E2346" s="22" t="s">
        <v>5280</v>
      </c>
      <c r="F2346" s="64">
        <v>6101</v>
      </c>
      <c r="G2346" s="65" t="s">
        <v>131</v>
      </c>
    </row>
    <row r="2347" spans="1:7" outlineLevel="1" x14ac:dyDescent="0.25">
      <c r="A2347" t="s">
        <v>109</v>
      </c>
      <c r="C2347" s="41" t="s">
        <v>5281</v>
      </c>
      <c r="D2347" s="41" t="s">
        <v>439</v>
      </c>
      <c r="E2347" s="22" t="s">
        <v>5282</v>
      </c>
      <c r="F2347" s="64">
        <v>5025</v>
      </c>
      <c r="G2347" s="65" t="s">
        <v>131</v>
      </c>
    </row>
    <row r="2348" spans="1:7" outlineLevel="1" x14ac:dyDescent="0.25">
      <c r="A2348" t="s">
        <v>109</v>
      </c>
      <c r="C2348" s="41" t="s">
        <v>5283</v>
      </c>
      <c r="D2348" s="41" t="s">
        <v>439</v>
      </c>
      <c r="E2348" s="22" t="s">
        <v>5284</v>
      </c>
      <c r="F2348" s="64">
        <v>5025</v>
      </c>
      <c r="G2348" s="65" t="s">
        <v>131</v>
      </c>
    </row>
    <row r="2349" spans="1:7" outlineLevel="1" x14ac:dyDescent="0.25">
      <c r="A2349" t="s">
        <v>109</v>
      </c>
      <c r="C2349" s="41" t="s">
        <v>5285</v>
      </c>
      <c r="D2349" s="41" t="s">
        <v>439</v>
      </c>
      <c r="E2349" s="22" t="s">
        <v>5286</v>
      </c>
      <c r="F2349" s="64">
        <v>1103</v>
      </c>
      <c r="G2349" s="65" t="s">
        <v>131</v>
      </c>
    </row>
    <row r="2350" spans="1:7" x14ac:dyDescent="0.25">
      <c r="A2350" t="s">
        <v>298</v>
      </c>
      <c r="C2350" s="45"/>
      <c r="D2350" s="45"/>
      <c r="E2350" s="121"/>
      <c r="F2350" s="68"/>
      <c r="G2350" s="69"/>
    </row>
    <row r="2351" spans="1:7" hidden="1" x14ac:dyDescent="0.25">
      <c r="A2351" t="s">
        <v>299</v>
      </c>
      <c r="C2351" s="41"/>
      <c r="D2351" s="41"/>
      <c r="F2351" s="64"/>
      <c r="G2351" s="65"/>
    </row>
    <row r="2352" spans="1:7" hidden="1" x14ac:dyDescent="0.25">
      <c r="A2352" t="s">
        <v>300</v>
      </c>
      <c r="C2352" s="45"/>
      <c r="D2352" s="45"/>
      <c r="E2352" s="121"/>
      <c r="F2352" s="68"/>
      <c r="G2352" s="6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8" tint="0.39997558519241921"/>
  </sheetPr>
  <dimension ref="A1:G4364"/>
  <sheetViews>
    <sheetView topLeftCell="B4" zoomScale="90" zoomScaleNormal="90" workbookViewId="0">
      <selection activeCell="I17" sqref="I17"/>
    </sheetView>
  </sheetViews>
  <sheetFormatPr defaultColWidth="8.85546875" defaultRowHeight="15" outlineLevelRow="1" x14ac:dyDescent="0.25"/>
  <cols>
    <col min="1" max="1" width="48.42578125" hidden="1" customWidth="1"/>
    <col min="2" max="2" width="12.5703125" customWidth="1"/>
    <col min="3" max="3" width="12.5703125" style="36" customWidth="1"/>
    <col min="4" max="4" width="12.5703125" style="58" customWidth="1"/>
    <col min="5" max="7" width="12.5703125" style="59" customWidth="1"/>
    <col min="8" max="8" width="12.5703125" customWidth="1"/>
  </cols>
  <sheetData>
    <row r="1" spans="1:7" hidden="1" x14ac:dyDescent="0.25">
      <c r="A1" t="s">
        <v>303</v>
      </c>
      <c r="B1" s="57"/>
    </row>
    <row r="2" spans="1:7" hidden="1" x14ac:dyDescent="0.25">
      <c r="A2" t="s">
        <v>114</v>
      </c>
    </row>
    <row r="3" spans="1:7" hidden="1" x14ac:dyDescent="0.25">
      <c r="A3" t="s">
        <v>115</v>
      </c>
      <c r="C3" s="36" t="s">
        <v>72</v>
      </c>
      <c r="D3" s="58" t="s">
        <v>304</v>
      </c>
      <c r="E3" s="59" t="s">
        <v>305</v>
      </c>
      <c r="F3" s="59" t="s">
        <v>306</v>
      </c>
      <c r="G3" s="59" t="s">
        <v>307</v>
      </c>
    </row>
    <row r="4" spans="1:7" x14ac:dyDescent="0.25">
      <c r="C4" s="60" t="s">
        <v>308</v>
      </c>
      <c r="D4" s="61" t="s">
        <v>309</v>
      </c>
      <c r="E4" s="62" t="s">
        <v>310</v>
      </c>
      <c r="F4" s="62" t="s">
        <v>311</v>
      </c>
      <c r="G4" s="62" t="s">
        <v>312</v>
      </c>
    </row>
    <row r="5" spans="1:7" x14ac:dyDescent="0.25">
      <c r="A5" t="s">
        <v>129</v>
      </c>
      <c r="D5" s="63"/>
      <c r="E5" s="64"/>
      <c r="F5" s="65"/>
      <c r="G5" s="64"/>
    </row>
    <row r="6" spans="1:7" outlineLevel="1" x14ac:dyDescent="0.25">
      <c r="A6" t="s">
        <v>109</v>
      </c>
      <c r="B6" t="str">
        <f t="shared" ref="B6:B69" si="0">C6&amp;E6</f>
        <v>AUD44484</v>
      </c>
      <c r="C6" s="36" t="s">
        <v>313</v>
      </c>
      <c r="D6" s="63">
        <v>0.91810000000000003</v>
      </c>
      <c r="E6" s="64">
        <v>44484</v>
      </c>
      <c r="F6" s="65">
        <v>73050</v>
      </c>
      <c r="G6" s="64">
        <v>44484.917950312498</v>
      </c>
    </row>
    <row r="7" spans="1:7" outlineLevel="1" x14ac:dyDescent="0.25">
      <c r="A7" t="s">
        <v>109</v>
      </c>
      <c r="B7" t="str">
        <f t="shared" si="0"/>
        <v>AUD44483</v>
      </c>
      <c r="C7" s="36" t="s">
        <v>313</v>
      </c>
      <c r="D7" s="63">
        <v>0.91749999999999998</v>
      </c>
      <c r="E7" s="64">
        <v>44483</v>
      </c>
      <c r="F7" s="65">
        <v>44483</v>
      </c>
      <c r="G7" s="64">
        <v>44483.917875775463</v>
      </c>
    </row>
    <row r="8" spans="1:7" outlineLevel="1" x14ac:dyDescent="0.25">
      <c r="A8" t="s">
        <v>109</v>
      </c>
      <c r="B8" t="str">
        <f t="shared" si="0"/>
        <v>AUD44482</v>
      </c>
      <c r="C8" s="36" t="s">
        <v>313</v>
      </c>
      <c r="D8" s="63">
        <v>0.91690000000000005</v>
      </c>
      <c r="E8" s="64">
        <v>44482</v>
      </c>
      <c r="F8" s="65">
        <v>44482</v>
      </c>
      <c r="G8" s="64">
        <v>44482.917871759259</v>
      </c>
    </row>
    <row r="9" spans="1:7" outlineLevel="1" x14ac:dyDescent="0.25">
      <c r="A9" t="s">
        <v>109</v>
      </c>
      <c r="B9" t="str">
        <f t="shared" si="0"/>
        <v>AUD44481</v>
      </c>
      <c r="C9" s="36" t="s">
        <v>313</v>
      </c>
      <c r="D9" s="63">
        <v>0.91700000000000004</v>
      </c>
      <c r="E9" s="64">
        <v>44481</v>
      </c>
      <c r="F9" s="65">
        <v>44481</v>
      </c>
      <c r="G9" s="64">
        <v>44481.917802118056</v>
      </c>
    </row>
    <row r="10" spans="1:7" outlineLevel="1" x14ac:dyDescent="0.25">
      <c r="A10" t="s">
        <v>109</v>
      </c>
      <c r="B10" t="str">
        <f t="shared" si="0"/>
        <v>AUD44477</v>
      </c>
      <c r="C10" s="36" t="s">
        <v>313</v>
      </c>
      <c r="D10" s="63">
        <v>0.91249999999999998</v>
      </c>
      <c r="E10" s="64">
        <v>44477</v>
      </c>
      <c r="F10" s="65">
        <v>44480</v>
      </c>
      <c r="G10" s="64">
        <v>44477.917705868058</v>
      </c>
    </row>
    <row r="11" spans="1:7" outlineLevel="1" x14ac:dyDescent="0.25">
      <c r="A11" t="s">
        <v>109</v>
      </c>
      <c r="B11" t="str">
        <f t="shared" si="0"/>
        <v>AUD44476</v>
      </c>
      <c r="C11" s="36" t="s">
        <v>313</v>
      </c>
      <c r="D11" s="63">
        <v>0.91779999999999995</v>
      </c>
      <c r="E11" s="64">
        <v>44476</v>
      </c>
      <c r="F11" s="65">
        <v>44476</v>
      </c>
      <c r="G11" s="64">
        <v>44476.917658101855</v>
      </c>
    </row>
    <row r="12" spans="1:7" outlineLevel="1" x14ac:dyDescent="0.25">
      <c r="A12" t="s">
        <v>109</v>
      </c>
      <c r="B12" t="str">
        <f t="shared" si="0"/>
        <v>AUD44475</v>
      </c>
      <c r="C12" s="36" t="s">
        <v>313</v>
      </c>
      <c r="D12" s="63">
        <v>0.91549999999999998</v>
      </c>
      <c r="E12" s="64">
        <v>44475</v>
      </c>
      <c r="F12" s="65">
        <v>44475</v>
      </c>
      <c r="G12" s="64">
        <v>44475.917569062498</v>
      </c>
    </row>
    <row r="13" spans="1:7" outlineLevel="1" x14ac:dyDescent="0.25">
      <c r="A13" t="s">
        <v>109</v>
      </c>
      <c r="B13" t="str">
        <f t="shared" si="0"/>
        <v>AUD44474</v>
      </c>
      <c r="C13" s="36" t="s">
        <v>313</v>
      </c>
      <c r="D13" s="63">
        <v>0.91659999999999997</v>
      </c>
      <c r="E13" s="64">
        <v>44474</v>
      </c>
      <c r="F13" s="65">
        <v>44474</v>
      </c>
      <c r="G13" s="64">
        <v>44474.9175412037</v>
      </c>
    </row>
    <row r="14" spans="1:7" outlineLevel="1" x14ac:dyDescent="0.25">
      <c r="A14" t="s">
        <v>109</v>
      </c>
      <c r="B14" t="str">
        <f t="shared" si="0"/>
        <v>AUD44473</v>
      </c>
      <c r="C14" s="36" t="s">
        <v>313</v>
      </c>
      <c r="D14" s="63">
        <v>0.91679999999999995</v>
      </c>
      <c r="E14" s="64">
        <v>44473</v>
      </c>
      <c r="F14" s="65">
        <v>44473</v>
      </c>
      <c r="G14" s="64">
        <v>44473.91753564815</v>
      </c>
    </row>
    <row r="15" spans="1:7" outlineLevel="1" x14ac:dyDescent="0.25">
      <c r="A15" t="s">
        <v>109</v>
      </c>
      <c r="B15" t="str">
        <f t="shared" si="0"/>
        <v>AUD44470</v>
      </c>
      <c r="C15" s="36" t="s">
        <v>313</v>
      </c>
      <c r="D15" s="63">
        <v>0.91949999999999998</v>
      </c>
      <c r="E15" s="64">
        <v>44470</v>
      </c>
      <c r="F15" s="65">
        <v>44472</v>
      </c>
      <c r="G15" s="64">
        <v>44470.91745385417</v>
      </c>
    </row>
    <row r="16" spans="1:7" outlineLevel="1" x14ac:dyDescent="0.25">
      <c r="A16" t="s">
        <v>109</v>
      </c>
      <c r="B16" t="str">
        <f t="shared" si="0"/>
        <v>AUD44468</v>
      </c>
      <c r="C16" s="36" t="s">
        <v>313</v>
      </c>
      <c r="D16" s="63">
        <v>0.91620000000000001</v>
      </c>
      <c r="E16" s="64">
        <v>44468</v>
      </c>
      <c r="F16" s="65">
        <v>44469</v>
      </c>
      <c r="G16" s="64">
        <v>44468.91738900463</v>
      </c>
    </row>
    <row r="17" spans="1:7" outlineLevel="1" x14ac:dyDescent="0.25">
      <c r="A17" t="s">
        <v>109</v>
      </c>
      <c r="B17" t="str">
        <f t="shared" si="0"/>
        <v>AUD44467</v>
      </c>
      <c r="C17" s="36" t="s">
        <v>313</v>
      </c>
      <c r="D17" s="63">
        <v>0.91790000000000005</v>
      </c>
      <c r="E17" s="64">
        <v>44467</v>
      </c>
      <c r="F17" s="65">
        <v>44467</v>
      </c>
      <c r="G17" s="64">
        <v>44467.917336261577</v>
      </c>
    </row>
    <row r="18" spans="1:7" outlineLevel="1" x14ac:dyDescent="0.25">
      <c r="A18" t="s">
        <v>109</v>
      </c>
      <c r="B18" t="str">
        <f t="shared" si="0"/>
        <v>AUD44466</v>
      </c>
      <c r="C18" s="36" t="s">
        <v>313</v>
      </c>
      <c r="D18" s="63">
        <v>0.92010000000000003</v>
      </c>
      <c r="E18" s="64">
        <v>44466</v>
      </c>
      <c r="F18" s="65">
        <v>44466</v>
      </c>
      <c r="G18" s="64">
        <v>44466.917280324073</v>
      </c>
    </row>
    <row r="19" spans="1:7" outlineLevel="1" x14ac:dyDescent="0.25">
      <c r="A19" t="s">
        <v>109</v>
      </c>
      <c r="B19" t="str">
        <f t="shared" si="0"/>
        <v>AUD44463</v>
      </c>
      <c r="C19" s="36" t="s">
        <v>313</v>
      </c>
      <c r="D19" s="63">
        <v>0.91969999999999996</v>
      </c>
      <c r="E19" s="64">
        <v>44463</v>
      </c>
      <c r="F19" s="65">
        <v>44465</v>
      </c>
      <c r="G19" s="64">
        <v>44463.917867824071</v>
      </c>
    </row>
    <row r="20" spans="1:7" outlineLevel="1" x14ac:dyDescent="0.25">
      <c r="A20" t="s">
        <v>109</v>
      </c>
      <c r="B20" t="str">
        <f t="shared" si="0"/>
        <v>AUD44462</v>
      </c>
      <c r="C20" s="36" t="s">
        <v>313</v>
      </c>
      <c r="D20" s="63">
        <v>0.92369999999999997</v>
      </c>
      <c r="E20" s="64">
        <v>44462</v>
      </c>
      <c r="F20" s="65">
        <v>44462</v>
      </c>
      <c r="G20" s="64">
        <v>44462.917878587963</v>
      </c>
    </row>
    <row r="21" spans="1:7" outlineLevel="1" x14ac:dyDescent="0.25">
      <c r="A21" t="s">
        <v>109</v>
      </c>
      <c r="B21" t="str">
        <f t="shared" si="0"/>
        <v>AUD44461</v>
      </c>
      <c r="C21" s="36" t="s">
        <v>313</v>
      </c>
      <c r="D21" s="63">
        <v>0.92549999999999999</v>
      </c>
      <c r="E21" s="64">
        <v>44461</v>
      </c>
      <c r="F21" s="65">
        <v>44461</v>
      </c>
      <c r="G21" s="64">
        <v>44461.917839004629</v>
      </c>
    </row>
    <row r="22" spans="1:7" outlineLevel="1" x14ac:dyDescent="0.25">
      <c r="A22" t="s">
        <v>109</v>
      </c>
      <c r="B22" t="str">
        <f t="shared" si="0"/>
        <v>AUD44460</v>
      </c>
      <c r="C22" s="36" t="s">
        <v>313</v>
      </c>
      <c r="D22" s="63">
        <v>0.92649999999999999</v>
      </c>
      <c r="E22" s="64">
        <v>44460</v>
      </c>
      <c r="F22" s="65">
        <v>44460</v>
      </c>
      <c r="G22" s="64">
        <v>44460.917817013891</v>
      </c>
    </row>
    <row r="23" spans="1:7" outlineLevel="1" x14ac:dyDescent="0.25">
      <c r="A23" t="s">
        <v>109</v>
      </c>
      <c r="B23" t="str">
        <f t="shared" si="0"/>
        <v>AUD44459</v>
      </c>
      <c r="C23" s="36" t="s">
        <v>313</v>
      </c>
      <c r="D23" s="63">
        <v>0.9294</v>
      </c>
      <c r="E23" s="64">
        <v>44459</v>
      </c>
      <c r="F23" s="65">
        <v>44459</v>
      </c>
      <c r="G23" s="64">
        <v>44459.917747418978</v>
      </c>
    </row>
    <row r="24" spans="1:7" outlineLevel="1" x14ac:dyDescent="0.25">
      <c r="A24" t="s">
        <v>109</v>
      </c>
      <c r="B24" t="str">
        <f t="shared" si="0"/>
        <v>AUD44456</v>
      </c>
      <c r="C24" s="36" t="s">
        <v>313</v>
      </c>
      <c r="D24" s="63">
        <v>0.9264</v>
      </c>
      <c r="E24" s="64">
        <v>44456</v>
      </c>
      <c r="F24" s="65">
        <v>44458</v>
      </c>
      <c r="G24" s="64">
        <v>44456.917653553239</v>
      </c>
    </row>
    <row r="25" spans="1:7" outlineLevel="1" x14ac:dyDescent="0.25">
      <c r="A25" t="s">
        <v>109</v>
      </c>
      <c r="B25" t="str">
        <f t="shared" si="0"/>
        <v>AUD44455</v>
      </c>
      <c r="C25" s="36" t="s">
        <v>313</v>
      </c>
      <c r="D25" s="63">
        <v>0.92430000000000001</v>
      </c>
      <c r="E25" s="64">
        <v>44455</v>
      </c>
      <c r="F25" s="65">
        <v>44455</v>
      </c>
      <c r="G25" s="64">
        <v>44455.917641932872</v>
      </c>
    </row>
    <row r="26" spans="1:7" outlineLevel="1" x14ac:dyDescent="0.25">
      <c r="A26" t="s">
        <v>109</v>
      </c>
      <c r="B26" t="str">
        <f t="shared" si="0"/>
        <v>AUD44454</v>
      </c>
      <c r="C26" s="36" t="s">
        <v>313</v>
      </c>
      <c r="D26" s="63">
        <v>0.92679999999999996</v>
      </c>
      <c r="E26" s="64">
        <v>44454</v>
      </c>
      <c r="F26" s="65">
        <v>44454</v>
      </c>
      <c r="G26" s="64">
        <v>44454.917585960648</v>
      </c>
    </row>
    <row r="27" spans="1:7" outlineLevel="1" x14ac:dyDescent="0.25">
      <c r="A27" t="s">
        <v>109</v>
      </c>
      <c r="B27" t="str">
        <f t="shared" si="0"/>
        <v>AUD44453</v>
      </c>
      <c r="C27" s="36" t="s">
        <v>313</v>
      </c>
      <c r="D27" s="63">
        <v>0.92859999999999998</v>
      </c>
      <c r="E27" s="64">
        <v>44453</v>
      </c>
      <c r="F27" s="65">
        <v>44453</v>
      </c>
      <c r="G27" s="64">
        <v>44453.917549039354</v>
      </c>
    </row>
    <row r="28" spans="1:7" outlineLevel="1" x14ac:dyDescent="0.25">
      <c r="A28" t="s">
        <v>109</v>
      </c>
      <c r="B28" t="str">
        <f t="shared" si="0"/>
        <v>AUD44452</v>
      </c>
      <c r="C28" s="36" t="s">
        <v>313</v>
      </c>
      <c r="D28" s="63">
        <v>0.93240000000000001</v>
      </c>
      <c r="E28" s="64">
        <v>44452</v>
      </c>
      <c r="F28" s="65">
        <v>44452</v>
      </c>
      <c r="G28" s="64">
        <v>44452.917141053244</v>
      </c>
    </row>
    <row r="29" spans="1:7" outlineLevel="1" x14ac:dyDescent="0.25">
      <c r="A29" t="s">
        <v>109</v>
      </c>
      <c r="B29" t="str">
        <f t="shared" si="0"/>
        <v>AUD44449</v>
      </c>
      <c r="C29" s="36" t="s">
        <v>313</v>
      </c>
      <c r="D29" s="63">
        <v>0.93179999999999996</v>
      </c>
      <c r="E29" s="64">
        <v>44449</v>
      </c>
      <c r="F29" s="65">
        <v>44451</v>
      </c>
      <c r="G29" s="64">
        <v>44449.917072071759</v>
      </c>
    </row>
    <row r="30" spans="1:7" outlineLevel="1" x14ac:dyDescent="0.25">
      <c r="A30" t="s">
        <v>109</v>
      </c>
      <c r="B30" t="str">
        <f t="shared" si="0"/>
        <v>AUD44448</v>
      </c>
      <c r="C30" s="36" t="s">
        <v>313</v>
      </c>
      <c r="D30" s="63">
        <v>0.93369999999999997</v>
      </c>
      <c r="E30" s="64">
        <v>44448</v>
      </c>
      <c r="F30" s="65">
        <v>44448</v>
      </c>
      <c r="G30" s="64">
        <v>44448.916998726854</v>
      </c>
    </row>
    <row r="31" spans="1:7" outlineLevel="1" x14ac:dyDescent="0.25">
      <c r="A31" t="s">
        <v>109</v>
      </c>
      <c r="B31" t="str">
        <f t="shared" si="0"/>
        <v>AUD44447</v>
      </c>
      <c r="C31" s="36" t="s">
        <v>313</v>
      </c>
      <c r="D31" s="63">
        <v>0.9345</v>
      </c>
      <c r="E31" s="64">
        <v>44447</v>
      </c>
      <c r="F31" s="65">
        <v>44447</v>
      </c>
      <c r="G31" s="64">
        <v>44447.916981365743</v>
      </c>
    </row>
    <row r="32" spans="1:7" outlineLevel="1" x14ac:dyDescent="0.25">
      <c r="A32" t="s">
        <v>109</v>
      </c>
      <c r="B32" t="str">
        <f t="shared" si="0"/>
        <v>AUD44446</v>
      </c>
      <c r="C32" s="36" t="s">
        <v>313</v>
      </c>
      <c r="D32" s="63">
        <v>0.93279999999999996</v>
      </c>
      <c r="E32" s="64">
        <v>44446</v>
      </c>
      <c r="F32" s="65">
        <v>44446</v>
      </c>
      <c r="G32" s="64">
        <v>44446.91695471065</v>
      </c>
    </row>
    <row r="33" spans="1:7" outlineLevel="1" x14ac:dyDescent="0.25">
      <c r="A33" t="s">
        <v>109</v>
      </c>
      <c r="B33" t="str">
        <f t="shared" si="0"/>
        <v>AUD44442</v>
      </c>
      <c r="C33" s="36" t="s">
        <v>313</v>
      </c>
      <c r="D33" s="63">
        <v>0.93269999999999997</v>
      </c>
      <c r="E33" s="64">
        <v>44442</v>
      </c>
      <c r="F33" s="65">
        <v>44445</v>
      </c>
      <c r="G33" s="64">
        <v>44442.916798726852</v>
      </c>
    </row>
    <row r="34" spans="1:7" outlineLevel="1" x14ac:dyDescent="0.25">
      <c r="A34" t="s">
        <v>109</v>
      </c>
      <c r="B34" t="str">
        <f t="shared" si="0"/>
        <v>AUD44441</v>
      </c>
      <c r="C34" s="36" t="s">
        <v>313</v>
      </c>
      <c r="D34" s="63">
        <v>0.93030000000000002</v>
      </c>
      <c r="E34" s="64">
        <v>44441</v>
      </c>
      <c r="F34" s="65">
        <v>44441</v>
      </c>
      <c r="G34" s="64">
        <v>44441.916770370372</v>
      </c>
    </row>
    <row r="35" spans="1:7" outlineLevel="1" x14ac:dyDescent="0.25">
      <c r="A35" t="s">
        <v>109</v>
      </c>
      <c r="B35" t="str">
        <f t="shared" si="0"/>
        <v>AUD44440</v>
      </c>
      <c r="C35" s="36" t="s">
        <v>313</v>
      </c>
      <c r="D35" s="63">
        <v>0.92879999999999996</v>
      </c>
      <c r="E35" s="64">
        <v>44440</v>
      </c>
      <c r="F35" s="65">
        <v>44440</v>
      </c>
      <c r="G35" s="64">
        <v>44440.916771493059</v>
      </c>
    </row>
    <row r="36" spans="1:7" outlineLevel="1" x14ac:dyDescent="0.25">
      <c r="A36" t="s">
        <v>109</v>
      </c>
      <c r="B36" t="str">
        <f t="shared" si="0"/>
        <v>AUD44439</v>
      </c>
      <c r="C36" s="36" t="s">
        <v>313</v>
      </c>
      <c r="D36" s="63">
        <v>0.92279999999999995</v>
      </c>
      <c r="E36" s="64">
        <v>44439</v>
      </c>
      <c r="F36" s="65">
        <v>44439</v>
      </c>
      <c r="G36" s="64">
        <v>44439.920156793982</v>
      </c>
    </row>
    <row r="37" spans="1:7" outlineLevel="1" x14ac:dyDescent="0.25">
      <c r="A37" t="s">
        <v>109</v>
      </c>
      <c r="B37" t="str">
        <f t="shared" si="0"/>
        <v>AUD44438</v>
      </c>
      <c r="C37" s="36" t="s">
        <v>313</v>
      </c>
      <c r="D37" s="63">
        <v>0.91949999999999998</v>
      </c>
      <c r="E37" s="64">
        <v>44438</v>
      </c>
      <c r="F37" s="65">
        <v>44438</v>
      </c>
      <c r="G37" s="64">
        <v>44438.92015578704</v>
      </c>
    </row>
    <row r="38" spans="1:7" outlineLevel="1" x14ac:dyDescent="0.25">
      <c r="A38" t="s">
        <v>109</v>
      </c>
      <c r="B38" t="str">
        <f t="shared" si="0"/>
        <v>AUD44435</v>
      </c>
      <c r="C38" s="36" t="s">
        <v>313</v>
      </c>
      <c r="D38" s="63">
        <v>0.92149999999999999</v>
      </c>
      <c r="E38" s="64">
        <v>44435</v>
      </c>
      <c r="F38" s="65">
        <v>44437</v>
      </c>
      <c r="G38" s="64">
        <v>44435.920084837962</v>
      </c>
    </row>
    <row r="39" spans="1:7" outlineLevel="1" x14ac:dyDescent="0.25">
      <c r="A39" t="s">
        <v>109</v>
      </c>
      <c r="B39" t="str">
        <f t="shared" si="0"/>
        <v>AUD44434</v>
      </c>
      <c r="C39" s="36" t="s">
        <v>313</v>
      </c>
      <c r="D39" s="63">
        <v>0.91700000000000004</v>
      </c>
      <c r="E39" s="64">
        <v>44434</v>
      </c>
      <c r="F39" s="65">
        <v>44434</v>
      </c>
      <c r="G39" s="64">
        <v>44434.919944907408</v>
      </c>
    </row>
    <row r="40" spans="1:7" outlineLevel="1" x14ac:dyDescent="0.25">
      <c r="A40" t="s">
        <v>109</v>
      </c>
      <c r="B40" t="str">
        <f t="shared" si="0"/>
        <v>AUD44433</v>
      </c>
      <c r="C40" s="36" t="s">
        <v>313</v>
      </c>
      <c r="D40" s="63">
        <v>0.91659999999999997</v>
      </c>
      <c r="E40" s="64">
        <v>44433</v>
      </c>
      <c r="F40" s="65">
        <v>44433</v>
      </c>
      <c r="G40" s="64">
        <v>44433.919950543983</v>
      </c>
    </row>
    <row r="41" spans="1:7" outlineLevel="1" x14ac:dyDescent="0.25">
      <c r="A41" t="s">
        <v>109</v>
      </c>
      <c r="B41" t="str">
        <f t="shared" si="0"/>
        <v>AUD44432</v>
      </c>
      <c r="C41" s="36" t="s">
        <v>313</v>
      </c>
      <c r="D41" s="63">
        <v>0.91459999999999997</v>
      </c>
      <c r="E41" s="64">
        <v>44432</v>
      </c>
      <c r="F41" s="65">
        <v>44432</v>
      </c>
      <c r="G41" s="64">
        <v>44432.919876006941</v>
      </c>
    </row>
    <row r="42" spans="1:7" outlineLevel="1" x14ac:dyDescent="0.25">
      <c r="A42" t="s">
        <v>109</v>
      </c>
      <c r="B42" t="str">
        <f t="shared" si="0"/>
        <v>AUD44431</v>
      </c>
      <c r="C42" s="36" t="s">
        <v>313</v>
      </c>
      <c r="D42" s="63">
        <v>0.91349999999999998</v>
      </c>
      <c r="E42" s="64">
        <v>44431</v>
      </c>
      <c r="F42" s="65">
        <v>44431</v>
      </c>
      <c r="G42" s="64">
        <v>44431.919861076392</v>
      </c>
    </row>
    <row r="43" spans="1:7" outlineLevel="1" x14ac:dyDescent="0.25">
      <c r="A43" t="s">
        <v>109</v>
      </c>
      <c r="B43" t="str">
        <f t="shared" si="0"/>
        <v>AUD44428</v>
      </c>
      <c r="C43" s="36" t="s">
        <v>313</v>
      </c>
      <c r="D43" s="63">
        <v>0.9173</v>
      </c>
      <c r="E43" s="64">
        <v>44428</v>
      </c>
      <c r="F43" s="65">
        <v>44430</v>
      </c>
      <c r="G43" s="64">
        <v>44428.918752627316</v>
      </c>
    </row>
    <row r="44" spans="1:7" outlineLevel="1" x14ac:dyDescent="0.25">
      <c r="A44" t="s">
        <v>109</v>
      </c>
      <c r="B44" t="str">
        <f t="shared" si="0"/>
        <v>AUD44427</v>
      </c>
      <c r="C44" s="36" t="s">
        <v>313</v>
      </c>
      <c r="D44" s="63">
        <v>0.91610000000000003</v>
      </c>
      <c r="E44" s="64">
        <v>44427</v>
      </c>
      <c r="F44" s="65">
        <v>44427</v>
      </c>
      <c r="G44" s="64">
        <v>44427.918716400462</v>
      </c>
    </row>
    <row r="45" spans="1:7" outlineLevel="1" x14ac:dyDescent="0.25">
      <c r="A45" t="s">
        <v>109</v>
      </c>
      <c r="B45" t="str">
        <f t="shared" si="0"/>
        <v>AUD44426</v>
      </c>
      <c r="C45" s="36" t="s">
        <v>313</v>
      </c>
      <c r="D45" s="63">
        <v>0.91459999999999997</v>
      </c>
      <c r="E45" s="64">
        <v>44426</v>
      </c>
      <c r="F45" s="65">
        <v>44426</v>
      </c>
      <c r="G45" s="64">
        <v>44426.918656631948</v>
      </c>
    </row>
    <row r="46" spans="1:7" outlineLevel="1" x14ac:dyDescent="0.25">
      <c r="A46" t="s">
        <v>109</v>
      </c>
      <c r="B46" t="str">
        <f t="shared" si="0"/>
        <v>AUD44425</v>
      </c>
      <c r="C46" s="36" t="s">
        <v>313</v>
      </c>
      <c r="D46" s="63">
        <v>0.91659999999999997</v>
      </c>
      <c r="E46" s="64">
        <v>44425</v>
      </c>
      <c r="F46" s="65">
        <v>44425</v>
      </c>
      <c r="G46" s="64">
        <v>44425.918660914351</v>
      </c>
    </row>
    <row r="47" spans="1:7" outlineLevel="1" x14ac:dyDescent="0.25">
      <c r="A47" t="s">
        <v>109</v>
      </c>
      <c r="B47" t="str">
        <f t="shared" si="0"/>
        <v>AUD44424</v>
      </c>
      <c r="C47" s="36" t="s">
        <v>313</v>
      </c>
      <c r="D47" s="63">
        <v>0.92179999999999995</v>
      </c>
      <c r="E47" s="64">
        <v>44424</v>
      </c>
      <c r="F47" s="65">
        <v>44424</v>
      </c>
      <c r="G47" s="64">
        <v>44424.918611493056</v>
      </c>
    </row>
    <row r="48" spans="1:7" outlineLevel="1" x14ac:dyDescent="0.25">
      <c r="A48" t="s">
        <v>109</v>
      </c>
      <c r="B48" t="str">
        <f t="shared" si="0"/>
        <v>AUD44421</v>
      </c>
      <c r="C48" s="36" t="s">
        <v>313</v>
      </c>
      <c r="D48" s="63">
        <v>0.92210000000000003</v>
      </c>
      <c r="E48" s="64">
        <v>44421</v>
      </c>
      <c r="F48" s="65">
        <v>44423</v>
      </c>
      <c r="G48" s="64">
        <v>44421.918543518521</v>
      </c>
    </row>
    <row r="49" spans="1:7" outlineLevel="1" x14ac:dyDescent="0.25">
      <c r="A49" t="s">
        <v>109</v>
      </c>
      <c r="B49" t="str">
        <f t="shared" si="0"/>
        <v>AUD44420</v>
      </c>
      <c r="C49" s="36" t="s">
        <v>313</v>
      </c>
      <c r="D49" s="63">
        <v>0.91920000000000002</v>
      </c>
      <c r="E49" s="64">
        <v>44420</v>
      </c>
      <c r="F49" s="65">
        <v>44420</v>
      </c>
      <c r="G49" s="64">
        <v>44420.918509293981</v>
      </c>
    </row>
    <row r="50" spans="1:7" outlineLevel="1" x14ac:dyDescent="0.25">
      <c r="A50" t="s">
        <v>109</v>
      </c>
      <c r="B50" t="str">
        <f t="shared" si="0"/>
        <v>AUD44419</v>
      </c>
      <c r="C50" s="36" t="s">
        <v>313</v>
      </c>
      <c r="D50" s="63">
        <v>0.92220000000000002</v>
      </c>
      <c r="E50" s="64">
        <v>44419</v>
      </c>
      <c r="F50" s="65">
        <v>44419</v>
      </c>
      <c r="G50" s="64">
        <v>44419.918441747686</v>
      </c>
    </row>
    <row r="51" spans="1:7" outlineLevel="1" x14ac:dyDescent="0.25">
      <c r="A51" t="s">
        <v>109</v>
      </c>
      <c r="B51" t="str">
        <f t="shared" si="0"/>
        <v>AUD44418</v>
      </c>
      <c r="C51" s="36" t="s">
        <v>313</v>
      </c>
      <c r="D51" s="63">
        <v>0.92110000000000003</v>
      </c>
      <c r="E51" s="64">
        <v>44418</v>
      </c>
      <c r="F51" s="65">
        <v>44418</v>
      </c>
      <c r="G51" s="64">
        <v>44418.918465277777</v>
      </c>
    </row>
    <row r="52" spans="1:7" outlineLevel="1" x14ac:dyDescent="0.25">
      <c r="A52" t="s">
        <v>109</v>
      </c>
      <c r="B52" t="str">
        <f t="shared" si="0"/>
        <v>AUD44417</v>
      </c>
      <c r="C52" s="36" t="s">
        <v>313</v>
      </c>
      <c r="D52" s="63">
        <v>0.92249999999999999</v>
      </c>
      <c r="E52" s="64">
        <v>44417</v>
      </c>
      <c r="F52" s="65">
        <v>44417</v>
      </c>
      <c r="G52" s="64">
        <v>44417.918424386575</v>
      </c>
    </row>
    <row r="53" spans="1:7" outlineLevel="1" x14ac:dyDescent="0.25">
      <c r="A53" t="s">
        <v>109</v>
      </c>
      <c r="B53" t="str">
        <f t="shared" si="0"/>
        <v>AUD44414</v>
      </c>
      <c r="C53" s="36" t="s">
        <v>313</v>
      </c>
      <c r="D53" s="63">
        <v>0.92390000000000005</v>
      </c>
      <c r="E53" s="64">
        <v>44414</v>
      </c>
      <c r="F53" s="65">
        <v>44416</v>
      </c>
      <c r="G53" s="64">
        <v>44414.918323576392</v>
      </c>
    </row>
    <row r="54" spans="1:7" outlineLevel="1" x14ac:dyDescent="0.25">
      <c r="A54" t="s">
        <v>109</v>
      </c>
      <c r="B54" t="str">
        <f t="shared" si="0"/>
        <v>AUD44413</v>
      </c>
      <c r="C54" s="36" t="s">
        <v>313</v>
      </c>
      <c r="D54" s="63">
        <v>0.92549999999999999</v>
      </c>
      <c r="E54" s="64">
        <v>44413</v>
      </c>
      <c r="F54" s="65">
        <v>44413</v>
      </c>
      <c r="G54" s="64">
        <v>44413.918310763889</v>
      </c>
    </row>
    <row r="55" spans="1:7" outlineLevel="1" x14ac:dyDescent="0.25">
      <c r="A55" t="s">
        <v>109</v>
      </c>
      <c r="B55" t="str">
        <f t="shared" si="0"/>
        <v>AUD44412</v>
      </c>
      <c r="C55" s="36" t="s">
        <v>313</v>
      </c>
      <c r="D55" s="63">
        <v>0.92710000000000004</v>
      </c>
      <c r="E55" s="64">
        <v>44412</v>
      </c>
      <c r="F55" s="65">
        <v>44412</v>
      </c>
      <c r="G55" s="64">
        <v>44412.918273298608</v>
      </c>
    </row>
    <row r="56" spans="1:7" outlineLevel="1" x14ac:dyDescent="0.25">
      <c r="A56" t="s">
        <v>109</v>
      </c>
      <c r="B56" t="str">
        <f t="shared" si="0"/>
        <v>AUD44411</v>
      </c>
      <c r="C56" s="36" t="s">
        <v>313</v>
      </c>
      <c r="D56" s="63">
        <v>0.92649999999999999</v>
      </c>
      <c r="E56" s="64">
        <v>44411</v>
      </c>
      <c r="F56" s="65">
        <v>44411</v>
      </c>
      <c r="G56" s="64">
        <v>44411.918228668983</v>
      </c>
    </row>
    <row r="57" spans="1:7" outlineLevel="1" x14ac:dyDescent="0.25">
      <c r="A57" t="s">
        <v>109</v>
      </c>
      <c r="B57" t="str">
        <f t="shared" si="0"/>
        <v>AUD44407</v>
      </c>
      <c r="C57" s="36" t="s">
        <v>313</v>
      </c>
      <c r="D57" s="63">
        <v>0.91600000000000004</v>
      </c>
      <c r="E57" s="64">
        <v>44407</v>
      </c>
      <c r="F57" s="65">
        <v>44410</v>
      </c>
      <c r="G57" s="64">
        <v>44407.919968518516</v>
      </c>
    </row>
    <row r="58" spans="1:7" outlineLevel="1" x14ac:dyDescent="0.25">
      <c r="A58" t="s">
        <v>109</v>
      </c>
      <c r="B58" t="str">
        <f t="shared" si="0"/>
        <v>AUD44406</v>
      </c>
      <c r="C58" s="36" t="s">
        <v>313</v>
      </c>
      <c r="D58" s="63">
        <v>0.92079999999999995</v>
      </c>
      <c r="E58" s="64">
        <v>44406</v>
      </c>
      <c r="F58" s="65">
        <v>44406</v>
      </c>
      <c r="G58" s="64">
        <v>44406.919904664355</v>
      </c>
    </row>
    <row r="59" spans="1:7" outlineLevel="1" x14ac:dyDescent="0.25">
      <c r="A59" t="s">
        <v>109</v>
      </c>
      <c r="B59" t="str">
        <f t="shared" si="0"/>
        <v>AUD44405</v>
      </c>
      <c r="C59" s="36" t="s">
        <v>313</v>
      </c>
      <c r="D59" s="63">
        <v>0.92300000000000004</v>
      </c>
      <c r="E59" s="64">
        <v>44405</v>
      </c>
      <c r="F59" s="65">
        <v>44405</v>
      </c>
      <c r="G59" s="64">
        <v>44405.919886111114</v>
      </c>
    </row>
    <row r="60" spans="1:7" outlineLevel="1" x14ac:dyDescent="0.25">
      <c r="A60" t="s">
        <v>109</v>
      </c>
      <c r="B60" t="str">
        <f t="shared" si="0"/>
        <v>AUD44404</v>
      </c>
      <c r="C60" s="36" t="s">
        <v>313</v>
      </c>
      <c r="D60" s="63">
        <v>0.92620000000000002</v>
      </c>
      <c r="E60" s="64">
        <v>44404</v>
      </c>
      <c r="F60" s="65">
        <v>44404</v>
      </c>
      <c r="G60" s="64">
        <v>44404.919855983797</v>
      </c>
    </row>
    <row r="61" spans="1:7" outlineLevel="1" x14ac:dyDescent="0.25">
      <c r="A61" t="s">
        <v>109</v>
      </c>
      <c r="B61" t="str">
        <f t="shared" si="0"/>
        <v>AUD44403</v>
      </c>
      <c r="C61" s="36" t="s">
        <v>313</v>
      </c>
      <c r="D61" s="63">
        <v>0.92579999999999996</v>
      </c>
      <c r="E61" s="64">
        <v>44403</v>
      </c>
      <c r="F61" s="65">
        <v>44403</v>
      </c>
      <c r="G61" s="64">
        <v>44403.919816168978</v>
      </c>
    </row>
    <row r="62" spans="1:7" outlineLevel="1" x14ac:dyDescent="0.25">
      <c r="A62" t="s">
        <v>109</v>
      </c>
      <c r="B62" t="str">
        <f t="shared" si="0"/>
        <v>AUD44400</v>
      </c>
      <c r="C62" s="36" t="s">
        <v>313</v>
      </c>
      <c r="D62" s="63">
        <v>0.92689999999999995</v>
      </c>
      <c r="E62" s="64">
        <v>44400</v>
      </c>
      <c r="F62" s="65">
        <v>44402</v>
      </c>
      <c r="G62" s="64">
        <v>44400.920062534722</v>
      </c>
    </row>
    <row r="63" spans="1:7" outlineLevel="1" x14ac:dyDescent="0.25">
      <c r="A63" t="s">
        <v>109</v>
      </c>
      <c r="B63" t="str">
        <f t="shared" si="0"/>
        <v>AUD44399</v>
      </c>
      <c r="C63" s="36" t="s">
        <v>313</v>
      </c>
      <c r="D63" s="63">
        <v>0.92700000000000005</v>
      </c>
      <c r="E63" s="64">
        <v>44399</v>
      </c>
      <c r="F63" s="65">
        <v>44399</v>
      </c>
      <c r="G63" s="64">
        <v>44399.920058993055</v>
      </c>
    </row>
    <row r="64" spans="1:7" outlineLevel="1" x14ac:dyDescent="0.25">
      <c r="A64" t="s">
        <v>109</v>
      </c>
      <c r="B64" t="str">
        <f t="shared" si="0"/>
        <v>AUD44398</v>
      </c>
      <c r="C64" s="36" t="s">
        <v>313</v>
      </c>
      <c r="D64" s="63">
        <v>0.92459999999999998</v>
      </c>
      <c r="E64" s="64">
        <v>44398</v>
      </c>
      <c r="F64" s="65">
        <v>44398</v>
      </c>
      <c r="G64" s="64">
        <v>44398.919481446763</v>
      </c>
    </row>
    <row r="65" spans="1:7" outlineLevel="1" x14ac:dyDescent="0.25">
      <c r="A65" t="s">
        <v>109</v>
      </c>
      <c r="B65" t="str">
        <f t="shared" si="0"/>
        <v>AUD44397</v>
      </c>
      <c r="C65" s="36" t="s">
        <v>313</v>
      </c>
      <c r="D65" s="63">
        <v>0.93230000000000002</v>
      </c>
      <c r="E65" s="64">
        <v>44397</v>
      </c>
      <c r="F65" s="65">
        <v>44397</v>
      </c>
      <c r="G65" s="64">
        <v>44397.919423692132</v>
      </c>
    </row>
    <row r="66" spans="1:7" outlineLevel="1" x14ac:dyDescent="0.25">
      <c r="A66" t="s">
        <v>109</v>
      </c>
      <c r="B66" t="str">
        <f t="shared" si="0"/>
        <v>AUD44396</v>
      </c>
      <c r="C66" s="36" t="s">
        <v>313</v>
      </c>
      <c r="D66" s="63">
        <v>0.93620000000000003</v>
      </c>
      <c r="E66" s="64">
        <v>44396</v>
      </c>
      <c r="F66" s="65">
        <v>44396</v>
      </c>
      <c r="G66" s="64">
        <v>44396.919414351854</v>
      </c>
    </row>
    <row r="67" spans="1:7" outlineLevel="1" x14ac:dyDescent="0.25">
      <c r="A67" t="s">
        <v>109</v>
      </c>
      <c r="B67" t="str">
        <f t="shared" si="0"/>
        <v>AUD44393</v>
      </c>
      <c r="C67" s="36" t="s">
        <v>313</v>
      </c>
      <c r="D67" s="63">
        <v>0.93300000000000005</v>
      </c>
      <c r="E67" s="64">
        <v>44393</v>
      </c>
      <c r="F67" s="65">
        <v>44395</v>
      </c>
      <c r="G67" s="64">
        <v>44393.919365127316</v>
      </c>
    </row>
    <row r="68" spans="1:7" outlineLevel="1" x14ac:dyDescent="0.25">
      <c r="A68" t="s">
        <v>109</v>
      </c>
      <c r="B68" t="str">
        <f t="shared" si="0"/>
        <v>AUD44392</v>
      </c>
      <c r="C68" s="36" t="s">
        <v>313</v>
      </c>
      <c r="D68" s="63">
        <v>0.93420000000000003</v>
      </c>
      <c r="E68" s="64">
        <v>44392</v>
      </c>
      <c r="F68" s="65">
        <v>44392</v>
      </c>
      <c r="G68" s="64">
        <v>44392.919299687499</v>
      </c>
    </row>
    <row r="69" spans="1:7" outlineLevel="1" x14ac:dyDescent="0.25">
      <c r="A69" t="s">
        <v>109</v>
      </c>
      <c r="B69" t="str">
        <f t="shared" si="0"/>
        <v>AUD44391</v>
      </c>
      <c r="C69" s="36" t="s">
        <v>313</v>
      </c>
      <c r="D69" s="63">
        <v>0.93430000000000002</v>
      </c>
      <c r="E69" s="64">
        <v>44391</v>
      </c>
      <c r="F69" s="65">
        <v>44391</v>
      </c>
      <c r="G69" s="64">
        <v>44391.919279594906</v>
      </c>
    </row>
    <row r="70" spans="1:7" outlineLevel="1" x14ac:dyDescent="0.25">
      <c r="A70" t="s">
        <v>109</v>
      </c>
      <c r="B70" t="str">
        <f t="shared" ref="B70:B133" si="1">C70&amp;E70</f>
        <v>AUD44390</v>
      </c>
      <c r="C70" s="36" t="s">
        <v>313</v>
      </c>
      <c r="D70" s="63">
        <v>0.93310000000000004</v>
      </c>
      <c r="E70" s="64">
        <v>44390</v>
      </c>
      <c r="F70" s="65">
        <v>44390</v>
      </c>
      <c r="G70" s="64">
        <v>44390.919258182868</v>
      </c>
    </row>
    <row r="71" spans="1:7" outlineLevel="1" x14ac:dyDescent="0.25">
      <c r="A71" t="s">
        <v>109</v>
      </c>
      <c r="B71" t="str">
        <f t="shared" si="1"/>
        <v>AUD44389</v>
      </c>
      <c r="C71" s="36" t="s">
        <v>313</v>
      </c>
      <c r="D71" s="63">
        <v>0.93259999999999998</v>
      </c>
      <c r="E71" s="64">
        <v>44389</v>
      </c>
      <c r="F71" s="65">
        <v>44389</v>
      </c>
      <c r="G71" s="64">
        <v>44389.919246030091</v>
      </c>
    </row>
    <row r="72" spans="1:7" outlineLevel="1" x14ac:dyDescent="0.25">
      <c r="A72" t="s">
        <v>109</v>
      </c>
      <c r="B72" t="str">
        <f t="shared" si="1"/>
        <v>AUD44386</v>
      </c>
      <c r="C72" s="36" t="s">
        <v>313</v>
      </c>
      <c r="D72" s="63">
        <v>0.93330000000000002</v>
      </c>
      <c r="E72" s="64">
        <v>44386</v>
      </c>
      <c r="F72" s="65">
        <v>44388</v>
      </c>
      <c r="G72" s="64">
        <v>44386.919127974536</v>
      </c>
    </row>
    <row r="73" spans="1:7" outlineLevel="1" x14ac:dyDescent="0.25">
      <c r="A73" t="s">
        <v>109</v>
      </c>
      <c r="B73" t="str">
        <f t="shared" si="1"/>
        <v>AUD44385</v>
      </c>
      <c r="C73" s="36" t="s">
        <v>313</v>
      </c>
      <c r="D73" s="63">
        <v>0.93210000000000004</v>
      </c>
      <c r="E73" s="64">
        <v>44385</v>
      </c>
      <c r="F73" s="65">
        <v>44385</v>
      </c>
      <c r="G73" s="64">
        <v>44385.91910806713</v>
      </c>
    </row>
    <row r="74" spans="1:7" outlineLevel="1" x14ac:dyDescent="0.25">
      <c r="A74" t="s">
        <v>109</v>
      </c>
      <c r="B74" t="str">
        <f t="shared" si="1"/>
        <v>AUD44384</v>
      </c>
      <c r="C74" s="36" t="s">
        <v>313</v>
      </c>
      <c r="D74" s="63">
        <v>0.93469999999999998</v>
      </c>
      <c r="E74" s="64">
        <v>44384</v>
      </c>
      <c r="F74" s="65">
        <v>44384</v>
      </c>
      <c r="G74" s="64">
        <v>44384.919045949071</v>
      </c>
    </row>
    <row r="75" spans="1:7" outlineLevel="1" x14ac:dyDescent="0.25">
      <c r="A75" t="s">
        <v>109</v>
      </c>
      <c r="B75" t="str">
        <f t="shared" si="1"/>
        <v>AUD44383</v>
      </c>
      <c r="C75" s="36" t="s">
        <v>313</v>
      </c>
      <c r="D75" s="63">
        <v>0.93520000000000003</v>
      </c>
      <c r="E75" s="64">
        <v>44383</v>
      </c>
      <c r="F75" s="65">
        <v>44383</v>
      </c>
      <c r="G75" s="64">
        <v>44383.919047569441</v>
      </c>
    </row>
    <row r="76" spans="1:7" outlineLevel="1" x14ac:dyDescent="0.25">
      <c r="A76" t="s">
        <v>109</v>
      </c>
      <c r="B76" t="str">
        <f t="shared" si="1"/>
        <v>AUD44382</v>
      </c>
      <c r="C76" s="36" t="s">
        <v>313</v>
      </c>
      <c r="D76" s="63">
        <v>0.9294</v>
      </c>
      <c r="E76" s="64">
        <v>44382</v>
      </c>
      <c r="F76" s="65">
        <v>44382</v>
      </c>
      <c r="G76" s="64">
        <v>44382.91898545139</v>
      </c>
    </row>
    <row r="77" spans="1:7" outlineLevel="1" x14ac:dyDescent="0.25">
      <c r="A77" t="s">
        <v>109</v>
      </c>
      <c r="B77" t="str">
        <f t="shared" si="1"/>
        <v>AUD44379</v>
      </c>
      <c r="C77" s="36" t="s">
        <v>313</v>
      </c>
      <c r="D77" s="63">
        <v>0.92679999999999996</v>
      </c>
      <c r="E77" s="64">
        <v>44379</v>
      </c>
      <c r="F77" s="65">
        <v>44381</v>
      </c>
      <c r="G77" s="64">
        <v>44379.918892048612</v>
      </c>
    </row>
    <row r="78" spans="1:7" outlineLevel="1" x14ac:dyDescent="0.25">
      <c r="A78" t="s">
        <v>109</v>
      </c>
      <c r="B78" t="str">
        <f t="shared" si="1"/>
        <v>AUD44377</v>
      </c>
      <c r="C78" s="36" t="s">
        <v>313</v>
      </c>
      <c r="D78" s="63">
        <v>0.92949999999999999</v>
      </c>
      <c r="E78" s="64">
        <v>44377</v>
      </c>
      <c r="F78" s="65">
        <v>44378</v>
      </c>
      <c r="G78" s="64">
        <v>44377.918869212961</v>
      </c>
    </row>
    <row r="79" spans="1:7" outlineLevel="1" x14ac:dyDescent="0.25">
      <c r="A79" t="s">
        <v>109</v>
      </c>
      <c r="B79" t="str">
        <f t="shared" si="1"/>
        <v>AUD44376</v>
      </c>
      <c r="C79" s="36" t="s">
        <v>313</v>
      </c>
      <c r="D79" s="63">
        <v>0.93069999999999997</v>
      </c>
      <c r="E79" s="64">
        <v>44376</v>
      </c>
      <c r="F79" s="65">
        <v>44376</v>
      </c>
      <c r="G79" s="64">
        <v>44376.918810300929</v>
      </c>
    </row>
    <row r="80" spans="1:7" outlineLevel="1" x14ac:dyDescent="0.25">
      <c r="A80" t="s">
        <v>109</v>
      </c>
      <c r="B80" t="str">
        <f t="shared" si="1"/>
        <v>AUD44375</v>
      </c>
      <c r="C80" s="36" t="s">
        <v>313</v>
      </c>
      <c r="D80" s="63">
        <v>0.93330000000000002</v>
      </c>
      <c r="E80" s="64">
        <v>44375</v>
      </c>
      <c r="F80" s="65">
        <v>44375</v>
      </c>
      <c r="G80" s="64">
        <v>44375.918770104166</v>
      </c>
    </row>
    <row r="81" spans="1:7" outlineLevel="1" x14ac:dyDescent="0.25">
      <c r="A81" t="s">
        <v>109</v>
      </c>
      <c r="B81" t="str">
        <f t="shared" si="1"/>
        <v>AUD44372</v>
      </c>
      <c r="C81" s="36" t="s">
        <v>313</v>
      </c>
      <c r="D81" s="63">
        <v>0.93389999999999995</v>
      </c>
      <c r="E81" s="64">
        <v>44372</v>
      </c>
      <c r="F81" s="65">
        <v>44374</v>
      </c>
      <c r="G81" s="64">
        <v>44372.91870185185</v>
      </c>
    </row>
    <row r="82" spans="1:7" outlineLevel="1" x14ac:dyDescent="0.25">
      <c r="A82" t="s">
        <v>109</v>
      </c>
      <c r="B82" t="str">
        <f t="shared" si="1"/>
        <v>AUD44371</v>
      </c>
      <c r="C82" s="36" t="s">
        <v>313</v>
      </c>
      <c r="D82" s="63">
        <v>0.93379999999999996</v>
      </c>
      <c r="E82" s="64">
        <v>44371</v>
      </c>
      <c r="F82" s="65">
        <v>44371</v>
      </c>
      <c r="G82" s="64">
        <v>44371.919384872686</v>
      </c>
    </row>
    <row r="83" spans="1:7" outlineLevel="1" x14ac:dyDescent="0.25">
      <c r="A83" t="s">
        <v>109</v>
      </c>
      <c r="B83" t="str">
        <f t="shared" si="1"/>
        <v>AUD44370</v>
      </c>
      <c r="C83" s="36" t="s">
        <v>313</v>
      </c>
      <c r="D83" s="63">
        <v>0.93149999999999999</v>
      </c>
      <c r="E83" s="64">
        <v>44370</v>
      </c>
      <c r="F83" s="65">
        <v>44370</v>
      </c>
      <c r="G83" s="64">
        <v>44370.919366817128</v>
      </c>
    </row>
    <row r="84" spans="1:7" outlineLevel="1" x14ac:dyDescent="0.25">
      <c r="A84" t="s">
        <v>109</v>
      </c>
      <c r="B84" t="str">
        <f t="shared" si="1"/>
        <v>AUD44369</v>
      </c>
      <c r="C84" s="36" t="s">
        <v>313</v>
      </c>
      <c r="D84" s="63">
        <v>0.93059999999999998</v>
      </c>
      <c r="E84" s="64">
        <v>44369</v>
      </c>
      <c r="F84" s="65">
        <v>44369</v>
      </c>
      <c r="G84" s="64">
        <v>44369.919342939815</v>
      </c>
    </row>
    <row r="85" spans="1:7" outlineLevel="1" x14ac:dyDescent="0.25">
      <c r="A85" t="s">
        <v>109</v>
      </c>
      <c r="B85" t="str">
        <f t="shared" si="1"/>
        <v>AUD44368</v>
      </c>
      <c r="C85" s="36" t="s">
        <v>313</v>
      </c>
      <c r="D85" s="63">
        <v>0.93200000000000005</v>
      </c>
      <c r="E85" s="64">
        <v>44368</v>
      </c>
      <c r="F85" s="65">
        <v>44368</v>
      </c>
      <c r="G85" s="64">
        <v>44368.918054710652</v>
      </c>
    </row>
    <row r="86" spans="1:7" outlineLevel="1" x14ac:dyDescent="0.25">
      <c r="A86" t="s">
        <v>109</v>
      </c>
      <c r="B86" t="str">
        <f t="shared" si="1"/>
        <v>AUD44365</v>
      </c>
      <c r="C86" s="36" t="s">
        <v>313</v>
      </c>
      <c r="D86" s="63">
        <v>0.93140000000000001</v>
      </c>
      <c r="E86" s="64">
        <v>44365</v>
      </c>
      <c r="F86" s="65">
        <v>44367</v>
      </c>
      <c r="G86" s="64">
        <v>44365.918205787035</v>
      </c>
    </row>
    <row r="87" spans="1:7" outlineLevel="1" x14ac:dyDescent="0.25">
      <c r="A87" t="s">
        <v>109</v>
      </c>
      <c r="B87" t="str">
        <f t="shared" si="1"/>
        <v>AUD44364</v>
      </c>
      <c r="C87" s="36" t="s">
        <v>313</v>
      </c>
      <c r="D87" s="63">
        <v>0.93300000000000005</v>
      </c>
      <c r="E87" s="64">
        <v>44364</v>
      </c>
      <c r="F87" s="65">
        <v>44364</v>
      </c>
      <c r="G87" s="64">
        <v>44364.918171180558</v>
      </c>
    </row>
    <row r="88" spans="1:7" outlineLevel="1" x14ac:dyDescent="0.25">
      <c r="A88" t="s">
        <v>109</v>
      </c>
      <c r="B88" t="str">
        <f t="shared" si="1"/>
        <v>AUD44363</v>
      </c>
      <c r="C88" s="36" t="s">
        <v>313</v>
      </c>
      <c r="D88" s="63">
        <v>0.93730000000000002</v>
      </c>
      <c r="E88" s="64">
        <v>44363</v>
      </c>
      <c r="F88" s="65">
        <v>44363</v>
      </c>
      <c r="G88" s="64">
        <v>44363.918124571763</v>
      </c>
    </row>
    <row r="89" spans="1:7" outlineLevel="1" x14ac:dyDescent="0.25">
      <c r="A89" t="s">
        <v>109</v>
      </c>
      <c r="B89" t="str">
        <f t="shared" si="1"/>
        <v>AUD44362</v>
      </c>
      <c r="C89" s="36" t="s">
        <v>313</v>
      </c>
      <c r="D89" s="63">
        <v>0.93669999999999998</v>
      </c>
      <c r="E89" s="64">
        <v>44362</v>
      </c>
      <c r="F89" s="65">
        <v>44362</v>
      </c>
      <c r="G89" s="64">
        <v>44362.918103124997</v>
      </c>
    </row>
    <row r="90" spans="1:7" outlineLevel="1" x14ac:dyDescent="0.25">
      <c r="A90" t="s">
        <v>109</v>
      </c>
      <c r="B90" t="str">
        <f t="shared" si="1"/>
        <v>AUD44361</v>
      </c>
      <c r="C90" s="36" t="s">
        <v>313</v>
      </c>
      <c r="D90" s="63">
        <v>0.93669999999999998</v>
      </c>
      <c r="E90" s="64">
        <v>44361</v>
      </c>
      <c r="F90" s="65">
        <v>44361</v>
      </c>
      <c r="G90" s="64">
        <v>44361.918090196756</v>
      </c>
    </row>
    <row r="91" spans="1:7" outlineLevel="1" x14ac:dyDescent="0.25">
      <c r="A91" t="s">
        <v>109</v>
      </c>
      <c r="B91" t="str">
        <f t="shared" si="1"/>
        <v>AUD44358</v>
      </c>
      <c r="C91" s="36" t="s">
        <v>313</v>
      </c>
      <c r="D91" s="63">
        <v>0.93610000000000004</v>
      </c>
      <c r="E91" s="64">
        <v>44358</v>
      </c>
      <c r="F91" s="65">
        <v>44360</v>
      </c>
      <c r="G91" s="64">
        <v>44358.917920173611</v>
      </c>
    </row>
    <row r="92" spans="1:7" outlineLevel="1" x14ac:dyDescent="0.25">
      <c r="A92" t="s">
        <v>109</v>
      </c>
      <c r="B92" t="str">
        <f t="shared" si="1"/>
        <v>AUD44357</v>
      </c>
      <c r="C92" s="36" t="s">
        <v>313</v>
      </c>
      <c r="D92" s="63">
        <v>0.93730000000000002</v>
      </c>
      <c r="E92" s="64">
        <v>44357</v>
      </c>
      <c r="F92" s="65">
        <v>44357</v>
      </c>
      <c r="G92" s="64">
        <v>44357.917892511578</v>
      </c>
    </row>
    <row r="93" spans="1:7" outlineLevel="1" x14ac:dyDescent="0.25">
      <c r="A93" t="s">
        <v>109</v>
      </c>
      <c r="B93" t="str">
        <f t="shared" si="1"/>
        <v>AUD44356</v>
      </c>
      <c r="C93" s="36" t="s">
        <v>313</v>
      </c>
      <c r="D93" s="63">
        <v>0.93589999999999995</v>
      </c>
      <c r="E93" s="64">
        <v>44356</v>
      </c>
      <c r="F93" s="65">
        <v>44356</v>
      </c>
      <c r="G93" s="64">
        <v>44356.91785795139</v>
      </c>
    </row>
    <row r="94" spans="1:7" outlineLevel="1" x14ac:dyDescent="0.25">
      <c r="A94" t="s">
        <v>109</v>
      </c>
      <c r="B94" t="str">
        <f t="shared" si="1"/>
        <v>AUD44355</v>
      </c>
      <c r="C94" s="36" t="s">
        <v>313</v>
      </c>
      <c r="D94" s="63">
        <v>0.9365</v>
      </c>
      <c r="E94" s="64">
        <v>44355</v>
      </c>
      <c r="F94" s="65">
        <v>44355</v>
      </c>
      <c r="G94" s="64">
        <v>44355.917863807874</v>
      </c>
    </row>
    <row r="95" spans="1:7" outlineLevel="1" x14ac:dyDescent="0.25">
      <c r="A95" t="s">
        <v>109</v>
      </c>
      <c r="B95" t="str">
        <f t="shared" si="1"/>
        <v>AUD44354</v>
      </c>
      <c r="C95" s="36" t="s">
        <v>313</v>
      </c>
      <c r="D95" s="63">
        <v>0.93700000000000006</v>
      </c>
      <c r="E95" s="64">
        <v>44354</v>
      </c>
      <c r="F95" s="65">
        <v>44354</v>
      </c>
      <c r="G95" s="64">
        <v>44354.917840312497</v>
      </c>
    </row>
    <row r="96" spans="1:7" outlineLevel="1" x14ac:dyDescent="0.25">
      <c r="A96" t="s">
        <v>109</v>
      </c>
      <c r="B96" t="str">
        <f t="shared" si="1"/>
        <v>AUD44351</v>
      </c>
      <c r="C96" s="36" t="s">
        <v>313</v>
      </c>
      <c r="D96" s="63">
        <v>0.9345</v>
      </c>
      <c r="E96" s="64">
        <v>44351</v>
      </c>
      <c r="F96" s="65">
        <v>44353</v>
      </c>
      <c r="G96" s="64">
        <v>44351.917715474534</v>
      </c>
    </row>
    <row r="97" spans="1:7" outlineLevel="1" x14ac:dyDescent="0.25">
      <c r="A97" t="s">
        <v>109</v>
      </c>
      <c r="B97" t="str">
        <f t="shared" si="1"/>
        <v>AUD44350</v>
      </c>
      <c r="C97" s="36" t="s">
        <v>313</v>
      </c>
      <c r="D97" s="63">
        <v>0.92779999999999996</v>
      </c>
      <c r="E97" s="64">
        <v>44350</v>
      </c>
      <c r="F97" s="65">
        <v>44350</v>
      </c>
      <c r="G97" s="64">
        <v>44350.917738159726</v>
      </c>
    </row>
    <row r="98" spans="1:7" outlineLevel="1" x14ac:dyDescent="0.25">
      <c r="A98" t="s">
        <v>109</v>
      </c>
      <c r="B98" t="str">
        <f t="shared" si="1"/>
        <v>AUD44349</v>
      </c>
      <c r="C98" s="36" t="s">
        <v>313</v>
      </c>
      <c r="D98" s="63">
        <v>0.93359999999999999</v>
      </c>
      <c r="E98" s="64">
        <v>44349</v>
      </c>
      <c r="F98" s="65">
        <v>44349</v>
      </c>
      <c r="G98" s="64">
        <v>44349.917708136571</v>
      </c>
    </row>
    <row r="99" spans="1:7" outlineLevel="1" x14ac:dyDescent="0.25">
      <c r="A99" t="s">
        <v>109</v>
      </c>
      <c r="B99" t="str">
        <f t="shared" si="1"/>
        <v>AUD44348</v>
      </c>
      <c r="C99" s="36" t="s">
        <v>313</v>
      </c>
      <c r="D99" s="63">
        <v>0.93369999999999997</v>
      </c>
      <c r="E99" s="64">
        <v>44348</v>
      </c>
      <c r="F99" s="65">
        <v>44348</v>
      </c>
      <c r="G99" s="64">
        <v>44348.917672071759</v>
      </c>
    </row>
    <row r="100" spans="1:7" outlineLevel="1" x14ac:dyDescent="0.25">
      <c r="A100" t="s">
        <v>109</v>
      </c>
      <c r="B100" t="str">
        <f t="shared" si="1"/>
        <v>AUD44347</v>
      </c>
      <c r="C100" s="36" t="s">
        <v>313</v>
      </c>
      <c r="D100" s="63">
        <v>0.93410000000000004</v>
      </c>
      <c r="E100" s="64">
        <v>44347</v>
      </c>
      <c r="F100" s="65">
        <v>44347</v>
      </c>
      <c r="G100" s="64">
        <v>44347.917655173609</v>
      </c>
    </row>
    <row r="101" spans="1:7" outlineLevel="1" x14ac:dyDescent="0.25">
      <c r="A101" t="s">
        <v>109</v>
      </c>
      <c r="B101" t="str">
        <f t="shared" si="1"/>
        <v>AUD44344</v>
      </c>
      <c r="C101" s="36" t="s">
        <v>313</v>
      </c>
      <c r="D101" s="63">
        <v>0.93110000000000004</v>
      </c>
      <c r="E101" s="64">
        <v>44344</v>
      </c>
      <c r="F101" s="65">
        <v>44346</v>
      </c>
      <c r="G101" s="64">
        <v>44344.917453703703</v>
      </c>
    </row>
    <row r="102" spans="1:7" outlineLevel="1" x14ac:dyDescent="0.25">
      <c r="A102" t="s">
        <v>109</v>
      </c>
      <c r="B102" t="str">
        <f t="shared" si="1"/>
        <v>AUD44343</v>
      </c>
      <c r="C102" s="36" t="s">
        <v>313</v>
      </c>
      <c r="D102" s="63">
        <v>0.93459999999999999</v>
      </c>
      <c r="E102" s="64">
        <v>44343</v>
      </c>
      <c r="F102" s="65">
        <v>44343</v>
      </c>
      <c r="G102" s="64">
        <v>44343.917387303241</v>
      </c>
    </row>
    <row r="103" spans="1:7" outlineLevel="1" x14ac:dyDescent="0.25">
      <c r="A103" t="s">
        <v>109</v>
      </c>
      <c r="B103" t="str">
        <f t="shared" si="1"/>
        <v>AUD44342</v>
      </c>
      <c r="C103" s="36" t="s">
        <v>313</v>
      </c>
      <c r="D103" s="63">
        <v>0.93830000000000002</v>
      </c>
      <c r="E103" s="64">
        <v>44342</v>
      </c>
      <c r="F103" s="65">
        <v>44342</v>
      </c>
      <c r="G103" s="64">
        <v>44342.917349768519</v>
      </c>
    </row>
    <row r="104" spans="1:7" outlineLevel="1" x14ac:dyDescent="0.25">
      <c r="A104" t="s">
        <v>109</v>
      </c>
      <c r="B104" t="str">
        <f t="shared" si="1"/>
        <v>AUD44341</v>
      </c>
      <c r="C104" s="36" t="s">
        <v>313</v>
      </c>
      <c r="D104" s="63">
        <v>0.93479999999999996</v>
      </c>
      <c r="E104" s="64">
        <v>44341</v>
      </c>
      <c r="F104" s="65">
        <v>44341</v>
      </c>
      <c r="G104" s="64">
        <v>44341.917325497685</v>
      </c>
    </row>
    <row r="105" spans="1:7" outlineLevel="1" x14ac:dyDescent="0.25">
      <c r="A105" t="s">
        <v>109</v>
      </c>
      <c r="B105" t="str">
        <f t="shared" si="1"/>
        <v>AUD44337</v>
      </c>
      <c r="C105" s="36" t="s">
        <v>313</v>
      </c>
      <c r="D105" s="63">
        <v>0.93369999999999997</v>
      </c>
      <c r="E105" s="64">
        <v>44337</v>
      </c>
      <c r="F105" s="65">
        <v>44340</v>
      </c>
      <c r="G105" s="64">
        <v>44337.920093368055</v>
      </c>
    </row>
    <row r="106" spans="1:7" outlineLevel="1" x14ac:dyDescent="0.25">
      <c r="A106" t="s">
        <v>109</v>
      </c>
      <c r="B106" t="str">
        <f t="shared" si="1"/>
        <v>AUD44336</v>
      </c>
      <c r="C106" s="36" t="s">
        <v>313</v>
      </c>
      <c r="D106" s="63">
        <v>0.93779999999999997</v>
      </c>
      <c r="E106" s="64">
        <v>44336</v>
      </c>
      <c r="F106" s="65">
        <v>44336</v>
      </c>
      <c r="G106" s="64">
        <v>44336.920090127314</v>
      </c>
    </row>
    <row r="107" spans="1:7" outlineLevel="1" x14ac:dyDescent="0.25">
      <c r="A107" t="s">
        <v>109</v>
      </c>
      <c r="B107" t="str">
        <f t="shared" si="1"/>
        <v>AUD44335</v>
      </c>
      <c r="C107" s="36" t="s">
        <v>313</v>
      </c>
      <c r="D107" s="63">
        <v>0.93689999999999996</v>
      </c>
      <c r="E107" s="64">
        <v>44335</v>
      </c>
      <c r="F107" s="65">
        <v>44335</v>
      </c>
      <c r="G107" s="64">
        <v>44335.9200403125</v>
      </c>
    </row>
    <row r="108" spans="1:7" outlineLevel="1" x14ac:dyDescent="0.25">
      <c r="A108" t="s">
        <v>109</v>
      </c>
      <c r="B108" t="str">
        <f t="shared" si="1"/>
        <v>AUD44334</v>
      </c>
      <c r="C108" s="36" t="s">
        <v>313</v>
      </c>
      <c r="D108" s="63">
        <v>0.9395</v>
      </c>
      <c r="E108" s="64">
        <v>44334</v>
      </c>
      <c r="F108" s="65">
        <v>44334</v>
      </c>
      <c r="G108" s="64">
        <v>44334.919997766207</v>
      </c>
    </row>
    <row r="109" spans="1:7" outlineLevel="1" x14ac:dyDescent="0.25">
      <c r="A109" t="s">
        <v>109</v>
      </c>
      <c r="B109" t="str">
        <f t="shared" si="1"/>
        <v>AUD44333</v>
      </c>
      <c r="C109" s="36" t="s">
        <v>313</v>
      </c>
      <c r="D109" s="63">
        <v>0.93759999999999999</v>
      </c>
      <c r="E109" s="64">
        <v>44333</v>
      </c>
      <c r="F109" s="65">
        <v>44333</v>
      </c>
      <c r="G109" s="64">
        <v>44333.919976469908</v>
      </c>
    </row>
    <row r="110" spans="1:7" outlineLevel="1" x14ac:dyDescent="0.25">
      <c r="A110" t="s">
        <v>109</v>
      </c>
      <c r="B110" t="str">
        <f t="shared" si="1"/>
        <v>AUD44330</v>
      </c>
      <c r="C110" s="36" t="s">
        <v>313</v>
      </c>
      <c r="D110" s="63">
        <v>0.94120000000000004</v>
      </c>
      <c r="E110" s="64">
        <v>44330</v>
      </c>
      <c r="F110" s="65">
        <v>44332</v>
      </c>
      <c r="G110" s="64">
        <v>44330.919939085645</v>
      </c>
    </row>
    <row r="111" spans="1:7" outlineLevel="1" x14ac:dyDescent="0.25">
      <c r="A111" t="s">
        <v>109</v>
      </c>
      <c r="B111" t="str">
        <f t="shared" si="1"/>
        <v>AUD44329</v>
      </c>
      <c r="C111" s="36" t="s">
        <v>313</v>
      </c>
      <c r="D111" s="63">
        <v>0.93859999999999999</v>
      </c>
      <c r="E111" s="64">
        <v>44329</v>
      </c>
      <c r="F111" s="65">
        <v>44329</v>
      </c>
      <c r="G111" s="64">
        <v>44329.919875428241</v>
      </c>
    </row>
    <row r="112" spans="1:7" outlineLevel="1" x14ac:dyDescent="0.25">
      <c r="A112" t="s">
        <v>109</v>
      </c>
      <c r="B112" t="str">
        <f t="shared" si="1"/>
        <v>AUD44328</v>
      </c>
      <c r="C112" s="36" t="s">
        <v>313</v>
      </c>
      <c r="D112" s="63">
        <v>0.9375</v>
      </c>
      <c r="E112" s="64">
        <v>44328</v>
      </c>
      <c r="F112" s="65">
        <v>44328</v>
      </c>
      <c r="G112" s="64">
        <v>44328.919883831019</v>
      </c>
    </row>
    <row r="113" spans="1:7" outlineLevel="1" x14ac:dyDescent="0.25">
      <c r="A113" t="s">
        <v>109</v>
      </c>
      <c r="B113" t="str">
        <f t="shared" si="1"/>
        <v>AUD44327</v>
      </c>
      <c r="C113" s="36" t="s">
        <v>313</v>
      </c>
      <c r="D113" s="63">
        <v>0.94830000000000003</v>
      </c>
      <c r="E113" s="64">
        <v>44327</v>
      </c>
      <c r="F113" s="65">
        <v>44327</v>
      </c>
      <c r="G113" s="64">
        <v>44327.919845370372</v>
      </c>
    </row>
    <row r="114" spans="1:7" outlineLevel="1" x14ac:dyDescent="0.25">
      <c r="A114" t="s">
        <v>109</v>
      </c>
      <c r="B114" t="str">
        <f t="shared" si="1"/>
        <v>AUD44326</v>
      </c>
      <c r="C114" s="36" t="s">
        <v>313</v>
      </c>
      <c r="D114" s="63">
        <v>0.95140000000000002</v>
      </c>
      <c r="E114" s="64">
        <v>44326</v>
      </c>
      <c r="F114" s="65">
        <v>44326</v>
      </c>
      <c r="G114" s="64">
        <v>44326.9198096412</v>
      </c>
    </row>
    <row r="115" spans="1:7" outlineLevel="1" x14ac:dyDescent="0.25">
      <c r="A115" t="s">
        <v>109</v>
      </c>
      <c r="B115" t="str">
        <f t="shared" si="1"/>
        <v>AUD44323</v>
      </c>
      <c r="C115" s="36" t="s">
        <v>313</v>
      </c>
      <c r="D115" s="63">
        <v>0.95230000000000004</v>
      </c>
      <c r="E115" s="64">
        <v>44323</v>
      </c>
      <c r="F115" s="65">
        <v>44325</v>
      </c>
      <c r="G115" s="64">
        <v>44323.919742627317</v>
      </c>
    </row>
    <row r="116" spans="1:7" outlineLevel="1" x14ac:dyDescent="0.25">
      <c r="A116" t="s">
        <v>109</v>
      </c>
      <c r="B116" t="str">
        <f t="shared" si="1"/>
        <v>AUD44322</v>
      </c>
      <c r="C116" s="36" t="s">
        <v>313</v>
      </c>
      <c r="D116" s="63">
        <v>0.94740000000000002</v>
      </c>
      <c r="E116" s="64">
        <v>44322</v>
      </c>
      <c r="F116" s="65">
        <v>44322</v>
      </c>
      <c r="G116" s="64">
        <v>44322.918575578704</v>
      </c>
    </row>
    <row r="117" spans="1:7" outlineLevel="1" x14ac:dyDescent="0.25">
      <c r="A117" t="s">
        <v>109</v>
      </c>
      <c r="B117" t="str">
        <f t="shared" si="1"/>
        <v>AUD44321</v>
      </c>
      <c r="C117" s="36" t="s">
        <v>313</v>
      </c>
      <c r="D117" s="63">
        <v>0.95009999999999994</v>
      </c>
      <c r="E117" s="64">
        <v>44321</v>
      </c>
      <c r="F117" s="65">
        <v>44321</v>
      </c>
      <c r="G117" s="64">
        <v>44321.91852835648</v>
      </c>
    </row>
    <row r="118" spans="1:7" outlineLevel="1" x14ac:dyDescent="0.25">
      <c r="A118" t="s">
        <v>109</v>
      </c>
      <c r="B118" t="str">
        <f t="shared" si="1"/>
        <v>AUD44320</v>
      </c>
      <c r="C118" s="36" t="s">
        <v>313</v>
      </c>
      <c r="D118" s="63">
        <v>0.94879999999999998</v>
      </c>
      <c r="E118" s="64">
        <v>44320</v>
      </c>
      <c r="F118" s="65">
        <v>44320</v>
      </c>
      <c r="G118" s="64">
        <v>44320.918500891203</v>
      </c>
    </row>
    <row r="119" spans="1:7" outlineLevel="1" x14ac:dyDescent="0.25">
      <c r="A119" t="s">
        <v>109</v>
      </c>
      <c r="B119" t="str">
        <f t="shared" si="1"/>
        <v>AUD44319</v>
      </c>
      <c r="C119" s="36" t="s">
        <v>313</v>
      </c>
      <c r="D119" s="63">
        <v>0.95209999999999995</v>
      </c>
      <c r="E119" s="64">
        <v>44319</v>
      </c>
      <c r="F119" s="65">
        <v>44319</v>
      </c>
      <c r="G119" s="64">
        <v>44319.918448692129</v>
      </c>
    </row>
    <row r="120" spans="1:7" outlineLevel="1" x14ac:dyDescent="0.25">
      <c r="A120" t="s">
        <v>109</v>
      </c>
      <c r="B120" t="str">
        <f t="shared" si="1"/>
        <v>AUD44316</v>
      </c>
      <c r="C120" s="36" t="s">
        <v>313</v>
      </c>
      <c r="D120" s="63">
        <v>0.94899999999999995</v>
      </c>
      <c r="E120" s="64">
        <v>44316</v>
      </c>
      <c r="F120" s="65">
        <v>44318</v>
      </c>
      <c r="G120" s="64">
        <v>44316.918249918985</v>
      </c>
    </row>
    <row r="121" spans="1:7" outlineLevel="1" x14ac:dyDescent="0.25">
      <c r="A121" t="s">
        <v>109</v>
      </c>
      <c r="B121" t="str">
        <f t="shared" si="1"/>
        <v>AUD44315</v>
      </c>
      <c r="C121" s="36" t="s">
        <v>313</v>
      </c>
      <c r="D121" s="63">
        <v>0.95520000000000005</v>
      </c>
      <c r="E121" s="64">
        <v>44315</v>
      </c>
      <c r="F121" s="65">
        <v>44315</v>
      </c>
      <c r="G121" s="64">
        <v>44315.91824791667</v>
      </c>
    </row>
    <row r="122" spans="1:7" outlineLevel="1" x14ac:dyDescent="0.25">
      <c r="A122" t="s">
        <v>109</v>
      </c>
      <c r="B122" t="str">
        <f t="shared" si="1"/>
        <v>AUD44246</v>
      </c>
      <c r="C122" s="36" t="s">
        <v>313</v>
      </c>
      <c r="D122" s="63">
        <v>0.9919</v>
      </c>
      <c r="E122" s="64">
        <v>44246</v>
      </c>
      <c r="F122" s="65">
        <v>44314</v>
      </c>
      <c r="G122" s="64">
        <v>44246.918008333334</v>
      </c>
    </row>
    <row r="123" spans="1:7" outlineLevel="1" x14ac:dyDescent="0.25">
      <c r="A123" t="s">
        <v>109</v>
      </c>
      <c r="B123" t="str">
        <f t="shared" si="1"/>
        <v>AUD44245</v>
      </c>
      <c r="C123" s="36" t="s">
        <v>313</v>
      </c>
      <c r="D123" s="63">
        <v>0.98529999999999995</v>
      </c>
      <c r="E123" s="64">
        <v>44245</v>
      </c>
      <c r="F123" s="65">
        <v>44245</v>
      </c>
      <c r="G123" s="64">
        <v>44245.917984837964</v>
      </c>
    </row>
    <row r="124" spans="1:7" outlineLevel="1" x14ac:dyDescent="0.25">
      <c r="A124" t="s">
        <v>109</v>
      </c>
      <c r="B124" t="str">
        <f t="shared" si="1"/>
        <v>AUD44244</v>
      </c>
      <c r="C124" s="36" t="s">
        <v>313</v>
      </c>
      <c r="D124" s="63">
        <v>0.98409999999999997</v>
      </c>
      <c r="E124" s="64">
        <v>44244</v>
      </c>
      <c r="F124" s="65">
        <v>44244</v>
      </c>
      <c r="G124" s="64">
        <v>44244.917880706016</v>
      </c>
    </row>
    <row r="125" spans="1:7" outlineLevel="1" x14ac:dyDescent="0.25">
      <c r="A125" t="s">
        <v>109</v>
      </c>
      <c r="B125" t="str">
        <f t="shared" si="1"/>
        <v>AUD44243</v>
      </c>
      <c r="C125" s="36" t="s">
        <v>313</v>
      </c>
      <c r="D125" s="63">
        <v>0.98440000000000005</v>
      </c>
      <c r="E125" s="64">
        <v>44243</v>
      </c>
      <c r="F125" s="65">
        <v>44243</v>
      </c>
      <c r="G125" s="64">
        <v>44243.917890659723</v>
      </c>
    </row>
    <row r="126" spans="1:7" outlineLevel="1" x14ac:dyDescent="0.25">
      <c r="A126" t="s">
        <v>109</v>
      </c>
      <c r="B126" t="str">
        <f t="shared" si="1"/>
        <v>AUD44239</v>
      </c>
      <c r="C126" s="36" t="s">
        <v>313</v>
      </c>
      <c r="D126" s="63">
        <v>0.98480000000000001</v>
      </c>
      <c r="E126" s="64">
        <v>44239</v>
      </c>
      <c r="F126" s="65">
        <v>44242</v>
      </c>
      <c r="G126" s="64">
        <v>44239.917737233794</v>
      </c>
    </row>
    <row r="127" spans="1:7" outlineLevel="1" x14ac:dyDescent="0.25">
      <c r="A127" t="s">
        <v>109</v>
      </c>
      <c r="B127" t="str">
        <f t="shared" si="1"/>
        <v>AUD44238</v>
      </c>
      <c r="C127" s="36" t="s">
        <v>313</v>
      </c>
      <c r="D127" s="63">
        <v>0.98409999999999997</v>
      </c>
      <c r="E127" s="64">
        <v>44238</v>
      </c>
      <c r="F127" s="65">
        <v>44238</v>
      </c>
      <c r="G127" s="64">
        <v>44238.917699456018</v>
      </c>
    </row>
    <row r="128" spans="1:7" outlineLevel="1" x14ac:dyDescent="0.25">
      <c r="A128" t="s">
        <v>109</v>
      </c>
      <c r="B128" t="str">
        <f t="shared" si="1"/>
        <v>AUD44237</v>
      </c>
      <c r="C128" s="36" t="s">
        <v>313</v>
      </c>
      <c r="D128" s="63">
        <v>0.98129999999999995</v>
      </c>
      <c r="E128" s="64">
        <v>44237</v>
      </c>
      <c r="F128" s="65">
        <v>44237</v>
      </c>
      <c r="G128" s="64">
        <v>44237.917652314813</v>
      </c>
    </row>
    <row r="129" spans="1:7" outlineLevel="1" x14ac:dyDescent="0.25">
      <c r="A129" t="s">
        <v>109</v>
      </c>
      <c r="B129" t="str">
        <f t="shared" si="1"/>
        <v>AUD44236</v>
      </c>
      <c r="C129" s="36" t="s">
        <v>313</v>
      </c>
      <c r="D129" s="63">
        <v>0.98250000000000004</v>
      </c>
      <c r="E129" s="64">
        <v>44236</v>
      </c>
      <c r="F129" s="65">
        <v>44236</v>
      </c>
      <c r="G129" s="64">
        <v>44236.917621990739</v>
      </c>
    </row>
    <row r="130" spans="1:7" outlineLevel="1" x14ac:dyDescent="0.25">
      <c r="A130" t="s">
        <v>109</v>
      </c>
      <c r="B130" t="str">
        <f t="shared" si="1"/>
        <v>AUD44235</v>
      </c>
      <c r="C130" s="36" t="s">
        <v>313</v>
      </c>
      <c r="D130" s="63">
        <v>0.98140000000000005</v>
      </c>
      <c r="E130" s="64">
        <v>44235</v>
      </c>
      <c r="F130" s="65">
        <v>44235</v>
      </c>
      <c r="G130" s="64">
        <v>44235.917557141205</v>
      </c>
    </row>
    <row r="131" spans="1:7" outlineLevel="1" x14ac:dyDescent="0.25">
      <c r="A131" t="s">
        <v>109</v>
      </c>
      <c r="B131" t="str">
        <f t="shared" si="1"/>
        <v>AUD44232</v>
      </c>
      <c r="C131" s="36" t="s">
        <v>313</v>
      </c>
      <c r="D131" s="63">
        <v>0.97809999999999997</v>
      </c>
      <c r="E131" s="64">
        <v>44232</v>
      </c>
      <c r="F131" s="65">
        <v>44234</v>
      </c>
      <c r="G131" s="64">
        <v>44232.917487766201</v>
      </c>
    </row>
    <row r="132" spans="1:7" outlineLevel="1" x14ac:dyDescent="0.25">
      <c r="A132" t="s">
        <v>109</v>
      </c>
      <c r="B132" t="str">
        <f t="shared" si="1"/>
        <v>AUD44231</v>
      </c>
      <c r="C132" s="36" t="s">
        <v>313</v>
      </c>
      <c r="D132" s="63">
        <v>0.97519999999999996</v>
      </c>
      <c r="E132" s="64">
        <v>44231</v>
      </c>
      <c r="F132" s="65">
        <v>44231</v>
      </c>
      <c r="G132" s="64">
        <v>44231.917429942128</v>
      </c>
    </row>
    <row r="133" spans="1:7" outlineLevel="1" x14ac:dyDescent="0.25">
      <c r="A133" t="s">
        <v>109</v>
      </c>
      <c r="B133" t="str">
        <f t="shared" si="1"/>
        <v>AUD44230</v>
      </c>
      <c r="C133" s="36" t="s">
        <v>313</v>
      </c>
      <c r="D133" s="63">
        <v>0.97389999999999999</v>
      </c>
      <c r="E133" s="64">
        <v>44230</v>
      </c>
      <c r="F133" s="65">
        <v>44230</v>
      </c>
      <c r="G133" s="64">
        <v>44230.917380127314</v>
      </c>
    </row>
    <row r="134" spans="1:7" outlineLevel="1" x14ac:dyDescent="0.25">
      <c r="A134" t="s">
        <v>109</v>
      </c>
      <c r="B134" t="str">
        <f t="shared" ref="B134:B197" si="2">C134&amp;E134</f>
        <v>AUD44229</v>
      </c>
      <c r="C134" s="36" t="s">
        <v>313</v>
      </c>
      <c r="D134" s="63">
        <v>0.97270000000000001</v>
      </c>
      <c r="E134" s="64">
        <v>44229</v>
      </c>
      <c r="F134" s="65">
        <v>44229</v>
      </c>
      <c r="G134" s="64">
        <v>44229.917329745367</v>
      </c>
    </row>
    <row r="135" spans="1:7" outlineLevel="1" x14ac:dyDescent="0.25">
      <c r="A135" t="s">
        <v>109</v>
      </c>
      <c r="B135" t="str">
        <f t="shared" si="2"/>
        <v>AUD44228</v>
      </c>
      <c r="C135" s="36" t="s">
        <v>313</v>
      </c>
      <c r="D135" s="63">
        <v>0.97819999999999996</v>
      </c>
      <c r="E135" s="64">
        <v>44228</v>
      </c>
      <c r="F135" s="65">
        <v>44228</v>
      </c>
      <c r="G135" s="64">
        <v>44228.917283182869</v>
      </c>
    </row>
    <row r="136" spans="1:7" outlineLevel="1" x14ac:dyDescent="0.25">
      <c r="A136" t="s">
        <v>109</v>
      </c>
      <c r="B136" t="str">
        <f t="shared" si="2"/>
        <v>AUD44225</v>
      </c>
      <c r="C136" s="36" t="s">
        <v>313</v>
      </c>
      <c r="D136" s="63">
        <v>0.97929999999999995</v>
      </c>
      <c r="E136" s="64">
        <v>44225</v>
      </c>
      <c r="F136" s="65">
        <v>44227</v>
      </c>
      <c r="G136" s="64">
        <v>44225.91721565972</v>
      </c>
    </row>
    <row r="137" spans="1:7" outlineLevel="1" x14ac:dyDescent="0.25">
      <c r="A137" t="s">
        <v>109</v>
      </c>
      <c r="B137" t="str">
        <f t="shared" si="2"/>
        <v>AUD44224</v>
      </c>
      <c r="C137" s="36" t="s">
        <v>313</v>
      </c>
      <c r="D137" s="63">
        <v>0.98240000000000005</v>
      </c>
      <c r="E137" s="64">
        <v>44224</v>
      </c>
      <c r="F137" s="65">
        <v>44224</v>
      </c>
      <c r="G137" s="64">
        <v>44224.917155405092</v>
      </c>
    </row>
    <row r="138" spans="1:7" outlineLevel="1" x14ac:dyDescent="0.25">
      <c r="A138" t="s">
        <v>109</v>
      </c>
      <c r="B138" t="str">
        <f t="shared" si="2"/>
        <v>AUD44223</v>
      </c>
      <c r="C138" s="36" t="s">
        <v>313</v>
      </c>
      <c r="D138" s="63">
        <v>0.98129999999999995</v>
      </c>
      <c r="E138" s="64">
        <v>44223</v>
      </c>
      <c r="F138" s="65">
        <v>44223</v>
      </c>
      <c r="G138" s="64">
        <v>44223.917128668982</v>
      </c>
    </row>
    <row r="139" spans="1:7" outlineLevel="1" x14ac:dyDescent="0.25">
      <c r="A139" t="s">
        <v>109</v>
      </c>
      <c r="B139" t="str">
        <f t="shared" si="2"/>
        <v>AUD44222</v>
      </c>
      <c r="C139" s="36" t="s">
        <v>313</v>
      </c>
      <c r="D139" s="63">
        <v>0.98360000000000003</v>
      </c>
      <c r="E139" s="64">
        <v>44222</v>
      </c>
      <c r="F139" s="65">
        <v>44222</v>
      </c>
      <c r="G139" s="64">
        <v>44222.917079432867</v>
      </c>
    </row>
    <row r="140" spans="1:7" outlineLevel="1" x14ac:dyDescent="0.25">
      <c r="A140" t="s">
        <v>109</v>
      </c>
      <c r="B140" t="str">
        <f t="shared" si="2"/>
        <v>AUD44221</v>
      </c>
      <c r="C140" s="36" t="s">
        <v>313</v>
      </c>
      <c r="D140" s="63">
        <v>0.98219999999999996</v>
      </c>
      <c r="E140" s="64">
        <v>44221</v>
      </c>
      <c r="F140" s="65">
        <v>44221</v>
      </c>
      <c r="G140" s="64">
        <v>44221.917050266202</v>
      </c>
    </row>
    <row r="141" spans="1:7" outlineLevel="1" x14ac:dyDescent="0.25">
      <c r="A141" t="s">
        <v>109</v>
      </c>
      <c r="B141" t="str">
        <f t="shared" si="2"/>
        <v>AUD44218</v>
      </c>
      <c r="C141" s="36" t="s">
        <v>313</v>
      </c>
      <c r="D141" s="63">
        <v>0.98119999999999996</v>
      </c>
      <c r="E141" s="64">
        <v>44218</v>
      </c>
      <c r="F141" s="65">
        <v>44220</v>
      </c>
      <c r="G141" s="64">
        <v>44218.919574305553</v>
      </c>
    </row>
    <row r="142" spans="1:7" outlineLevel="1" x14ac:dyDescent="0.25">
      <c r="A142" t="s">
        <v>109</v>
      </c>
      <c r="B142" t="str">
        <f t="shared" si="2"/>
        <v>AUD44217</v>
      </c>
      <c r="C142" s="36" t="s">
        <v>313</v>
      </c>
      <c r="D142" s="63">
        <v>0.9798</v>
      </c>
      <c r="E142" s="64">
        <v>44217</v>
      </c>
      <c r="F142" s="65">
        <v>44217</v>
      </c>
      <c r="G142" s="64">
        <v>44217.919526585647</v>
      </c>
    </row>
    <row r="143" spans="1:7" outlineLevel="1" x14ac:dyDescent="0.25">
      <c r="A143" t="s">
        <v>109</v>
      </c>
      <c r="B143" t="str">
        <f t="shared" si="2"/>
        <v>AUD44216</v>
      </c>
      <c r="C143" s="36" t="s">
        <v>313</v>
      </c>
      <c r="D143" s="63">
        <v>0.97950000000000004</v>
      </c>
      <c r="E143" s="64">
        <v>44216</v>
      </c>
      <c r="F143" s="65">
        <v>44216</v>
      </c>
      <c r="G143" s="64">
        <v>44216.919487581021</v>
      </c>
    </row>
    <row r="144" spans="1:7" outlineLevel="1" x14ac:dyDescent="0.25">
      <c r="A144" t="s">
        <v>109</v>
      </c>
      <c r="B144" t="str">
        <f t="shared" si="2"/>
        <v>AUD44215</v>
      </c>
      <c r="C144" s="36" t="s">
        <v>313</v>
      </c>
      <c r="D144" s="63">
        <v>0.98080000000000001</v>
      </c>
      <c r="E144" s="64">
        <v>44215</v>
      </c>
      <c r="F144" s="65">
        <v>44215</v>
      </c>
      <c r="G144" s="64">
        <v>44215.919460069446</v>
      </c>
    </row>
    <row r="145" spans="1:7" outlineLevel="1" x14ac:dyDescent="0.25">
      <c r="A145" t="s">
        <v>109</v>
      </c>
      <c r="B145" t="str">
        <f t="shared" si="2"/>
        <v>AUD44214</v>
      </c>
      <c r="C145" s="36" t="s">
        <v>313</v>
      </c>
      <c r="D145" s="63">
        <v>0.98040000000000005</v>
      </c>
      <c r="E145" s="64">
        <v>44214</v>
      </c>
      <c r="F145" s="65">
        <v>44214</v>
      </c>
      <c r="G145" s="64">
        <v>44214.919389317132</v>
      </c>
    </row>
    <row r="146" spans="1:7" outlineLevel="1" x14ac:dyDescent="0.25">
      <c r="A146" t="s">
        <v>109</v>
      </c>
      <c r="B146" t="str">
        <f t="shared" si="2"/>
        <v>AUD44211</v>
      </c>
      <c r="C146" s="36" t="s">
        <v>313</v>
      </c>
      <c r="D146" s="63">
        <v>0.98180000000000001</v>
      </c>
      <c r="E146" s="64">
        <v>44211</v>
      </c>
      <c r="F146" s="65">
        <v>44213</v>
      </c>
      <c r="G146" s="64">
        <v>44211.919304895833</v>
      </c>
    </row>
    <row r="147" spans="1:7" outlineLevel="1" x14ac:dyDescent="0.25">
      <c r="A147" t="s">
        <v>109</v>
      </c>
      <c r="B147" t="str">
        <f t="shared" si="2"/>
        <v>AUD44210</v>
      </c>
      <c r="C147" s="36" t="s">
        <v>313</v>
      </c>
      <c r="D147" s="63">
        <v>0.98360000000000003</v>
      </c>
      <c r="E147" s="64">
        <v>44210</v>
      </c>
      <c r="F147" s="65">
        <v>44210</v>
      </c>
      <c r="G147" s="64">
        <v>44210.919269479164</v>
      </c>
    </row>
    <row r="148" spans="1:7" outlineLevel="1" x14ac:dyDescent="0.25">
      <c r="A148" t="s">
        <v>109</v>
      </c>
      <c r="B148" t="str">
        <f t="shared" si="2"/>
        <v>AUD44209</v>
      </c>
      <c r="C148" s="36" t="s">
        <v>313</v>
      </c>
      <c r="D148" s="63">
        <v>0.98380000000000001</v>
      </c>
      <c r="E148" s="64">
        <v>44209</v>
      </c>
      <c r="F148" s="65">
        <v>44209</v>
      </c>
      <c r="G148" s="64">
        <v>44209.919249965278</v>
      </c>
    </row>
    <row r="149" spans="1:7" outlineLevel="1" x14ac:dyDescent="0.25">
      <c r="A149" t="s">
        <v>109</v>
      </c>
      <c r="B149" t="str">
        <f t="shared" si="2"/>
        <v>AUD44208</v>
      </c>
      <c r="C149" s="36" t="s">
        <v>313</v>
      </c>
      <c r="D149" s="63">
        <v>0.9859</v>
      </c>
      <c r="E149" s="64">
        <v>44208</v>
      </c>
      <c r="F149" s="65">
        <v>44208</v>
      </c>
      <c r="G149" s="64">
        <v>44208.919174386574</v>
      </c>
    </row>
    <row r="150" spans="1:7" outlineLevel="1" x14ac:dyDescent="0.25">
      <c r="A150" t="s">
        <v>109</v>
      </c>
      <c r="B150" t="str">
        <f t="shared" si="2"/>
        <v>AUD44207</v>
      </c>
      <c r="C150" s="36" t="s">
        <v>313</v>
      </c>
      <c r="D150" s="63">
        <v>0.98470000000000002</v>
      </c>
      <c r="E150" s="64">
        <v>44207</v>
      </c>
      <c r="F150" s="65">
        <v>44207</v>
      </c>
      <c r="G150" s="64">
        <v>44207.919183645834</v>
      </c>
    </row>
    <row r="151" spans="1:7" outlineLevel="1" x14ac:dyDescent="0.25">
      <c r="A151" t="s">
        <v>109</v>
      </c>
      <c r="B151" t="str">
        <f t="shared" si="2"/>
        <v>AUD44204</v>
      </c>
      <c r="C151" s="36" t="s">
        <v>313</v>
      </c>
      <c r="D151" s="63">
        <v>0.98640000000000005</v>
      </c>
      <c r="E151" s="64">
        <v>44204</v>
      </c>
      <c r="F151" s="65">
        <v>44206</v>
      </c>
      <c r="G151" s="64">
        <v>44204.917911539349</v>
      </c>
    </row>
    <row r="152" spans="1:7" outlineLevel="1" x14ac:dyDescent="0.25">
      <c r="A152" t="s">
        <v>109</v>
      </c>
      <c r="B152" t="str">
        <f t="shared" si="2"/>
        <v>AUD44203</v>
      </c>
      <c r="C152" s="36" t="s">
        <v>313</v>
      </c>
      <c r="D152" s="63">
        <v>0.9849</v>
      </c>
      <c r="E152" s="64">
        <v>44203</v>
      </c>
      <c r="F152" s="65">
        <v>44203</v>
      </c>
      <c r="G152" s="64">
        <v>44203.917849456018</v>
      </c>
    </row>
    <row r="153" spans="1:7" outlineLevel="1" x14ac:dyDescent="0.25">
      <c r="A153" t="s">
        <v>109</v>
      </c>
      <c r="B153" t="str">
        <f t="shared" si="2"/>
        <v>AUD44202</v>
      </c>
      <c r="C153" s="36" t="s">
        <v>313</v>
      </c>
      <c r="D153" s="63">
        <v>0.9879</v>
      </c>
      <c r="E153" s="64">
        <v>44202</v>
      </c>
      <c r="F153" s="65">
        <v>44202</v>
      </c>
      <c r="G153" s="64">
        <v>44202.917833414351</v>
      </c>
    </row>
    <row r="154" spans="1:7" outlineLevel="1" x14ac:dyDescent="0.25">
      <c r="A154" t="s">
        <v>109</v>
      </c>
      <c r="B154" t="str">
        <f t="shared" si="2"/>
        <v>AUD44201</v>
      </c>
      <c r="C154" s="36" t="s">
        <v>313</v>
      </c>
      <c r="D154" s="63">
        <v>0.98370000000000002</v>
      </c>
      <c r="E154" s="64">
        <v>44201</v>
      </c>
      <c r="F154" s="65">
        <v>44201</v>
      </c>
      <c r="G154" s="64">
        <v>44201.917751851855</v>
      </c>
    </row>
    <row r="155" spans="1:7" outlineLevel="1" x14ac:dyDescent="0.25">
      <c r="A155" t="s">
        <v>109</v>
      </c>
      <c r="B155" t="str">
        <f t="shared" si="2"/>
        <v>AUD44200</v>
      </c>
      <c r="C155" s="36" t="s">
        <v>313</v>
      </c>
      <c r="D155" s="63">
        <v>0.97929999999999995</v>
      </c>
      <c r="E155" s="64">
        <v>44200</v>
      </c>
      <c r="F155" s="65">
        <v>44200</v>
      </c>
      <c r="G155" s="64">
        <v>44200.917732789349</v>
      </c>
    </row>
    <row r="156" spans="1:7" outlineLevel="1" x14ac:dyDescent="0.25">
      <c r="A156" t="s">
        <v>109</v>
      </c>
      <c r="B156" t="str">
        <f t="shared" si="2"/>
        <v>AUD44196</v>
      </c>
      <c r="C156" s="36" t="s">
        <v>313</v>
      </c>
      <c r="D156" s="63">
        <v>0.98350000000000004</v>
      </c>
      <c r="E156" s="64">
        <v>44196</v>
      </c>
      <c r="F156" s="65">
        <v>44199</v>
      </c>
      <c r="G156" s="64">
        <v>44196.917571180558</v>
      </c>
    </row>
    <row r="157" spans="1:7" outlineLevel="1" x14ac:dyDescent="0.25">
      <c r="A157" t="s">
        <v>109</v>
      </c>
      <c r="B157" t="str">
        <f t="shared" si="2"/>
        <v>AUD44195</v>
      </c>
      <c r="C157" s="36" t="s">
        <v>313</v>
      </c>
      <c r="D157" s="63">
        <v>0.98029999999999995</v>
      </c>
      <c r="E157" s="64">
        <v>44195</v>
      </c>
      <c r="F157" s="65">
        <v>44195</v>
      </c>
      <c r="G157" s="64">
        <v>44195.917573298611</v>
      </c>
    </row>
    <row r="158" spans="1:7" outlineLevel="1" x14ac:dyDescent="0.25">
      <c r="A158" t="s">
        <v>109</v>
      </c>
      <c r="B158" t="str">
        <f t="shared" si="2"/>
        <v>AUD44194</v>
      </c>
      <c r="C158" s="36" t="s">
        <v>313</v>
      </c>
      <c r="D158" s="63">
        <v>0.9748</v>
      </c>
      <c r="E158" s="64">
        <v>44194</v>
      </c>
      <c r="F158" s="65">
        <v>44194</v>
      </c>
      <c r="G158" s="64">
        <v>44194.917537766203</v>
      </c>
    </row>
    <row r="159" spans="1:7" outlineLevel="1" x14ac:dyDescent="0.25">
      <c r="A159" t="s">
        <v>109</v>
      </c>
      <c r="B159" t="str">
        <f t="shared" si="2"/>
        <v>AUD44189</v>
      </c>
      <c r="C159" s="36" t="s">
        <v>313</v>
      </c>
      <c r="D159" s="63">
        <v>0.97529999999999994</v>
      </c>
      <c r="E159" s="64">
        <v>44189</v>
      </c>
      <c r="F159" s="65">
        <v>44193</v>
      </c>
      <c r="G159" s="64">
        <v>44189.917329016207</v>
      </c>
    </row>
    <row r="160" spans="1:7" outlineLevel="1" x14ac:dyDescent="0.25">
      <c r="A160" t="s">
        <v>109</v>
      </c>
      <c r="B160" t="str">
        <f t="shared" si="2"/>
        <v>AUD44188</v>
      </c>
      <c r="C160" s="36" t="s">
        <v>313</v>
      </c>
      <c r="D160" s="63">
        <v>0.97399999999999998</v>
      </c>
      <c r="E160" s="64">
        <v>44188</v>
      </c>
      <c r="F160" s="65">
        <v>44188</v>
      </c>
      <c r="G160" s="64">
        <v>44188.917328854164</v>
      </c>
    </row>
    <row r="161" spans="1:7" outlineLevel="1" x14ac:dyDescent="0.25">
      <c r="A161" t="s">
        <v>109</v>
      </c>
      <c r="B161" t="str">
        <f t="shared" si="2"/>
        <v>AUD44187</v>
      </c>
      <c r="C161" s="36" t="s">
        <v>313</v>
      </c>
      <c r="D161" s="63">
        <v>0.97240000000000004</v>
      </c>
      <c r="E161" s="64">
        <v>44187</v>
      </c>
      <c r="F161" s="65">
        <v>44187</v>
      </c>
      <c r="G161" s="64">
        <v>44187.917285185184</v>
      </c>
    </row>
    <row r="162" spans="1:7" outlineLevel="1" x14ac:dyDescent="0.25">
      <c r="A162" t="s">
        <v>109</v>
      </c>
      <c r="B162" t="str">
        <f t="shared" si="2"/>
        <v>AUD44186</v>
      </c>
      <c r="C162" s="36" t="s">
        <v>313</v>
      </c>
      <c r="D162" s="63">
        <v>0.9718</v>
      </c>
      <c r="E162" s="64">
        <v>44186</v>
      </c>
      <c r="F162" s="65">
        <v>44186</v>
      </c>
      <c r="G162" s="64">
        <v>44186.917208645835</v>
      </c>
    </row>
    <row r="163" spans="1:7" outlineLevel="1" x14ac:dyDescent="0.25">
      <c r="A163" t="s">
        <v>109</v>
      </c>
      <c r="B163" t="str">
        <f t="shared" si="2"/>
        <v>AUD44183</v>
      </c>
      <c r="C163" s="36" t="s">
        <v>313</v>
      </c>
      <c r="D163" s="63">
        <v>0.97240000000000004</v>
      </c>
      <c r="E163" s="64">
        <v>44183</v>
      </c>
      <c r="F163" s="65">
        <v>44185</v>
      </c>
      <c r="G163" s="64">
        <v>44183.918056944443</v>
      </c>
    </row>
    <row r="164" spans="1:7" outlineLevel="1" x14ac:dyDescent="0.25">
      <c r="A164" t="s">
        <v>109</v>
      </c>
      <c r="B164" t="str">
        <f t="shared" si="2"/>
        <v>AUD44182</v>
      </c>
      <c r="C164" s="36" t="s">
        <v>313</v>
      </c>
      <c r="D164" s="63">
        <v>0.96960000000000002</v>
      </c>
      <c r="E164" s="64">
        <v>44182</v>
      </c>
      <c r="F164" s="65">
        <v>44182</v>
      </c>
      <c r="G164" s="64">
        <v>44182.918008564811</v>
      </c>
    </row>
    <row r="165" spans="1:7" outlineLevel="1" x14ac:dyDescent="0.25">
      <c r="A165" t="s">
        <v>109</v>
      </c>
      <c r="B165" t="str">
        <f t="shared" si="2"/>
        <v>AUD44181</v>
      </c>
      <c r="C165" s="36" t="s">
        <v>313</v>
      </c>
      <c r="D165" s="63">
        <v>0.96450000000000002</v>
      </c>
      <c r="E165" s="64">
        <v>44181</v>
      </c>
      <c r="F165" s="65">
        <v>44181</v>
      </c>
      <c r="G165" s="64">
        <v>44181.917786226855</v>
      </c>
    </row>
    <row r="166" spans="1:7" outlineLevel="1" x14ac:dyDescent="0.25">
      <c r="A166" t="s">
        <v>109</v>
      </c>
      <c r="B166" t="str">
        <f t="shared" si="2"/>
        <v>AUD44180</v>
      </c>
      <c r="C166" s="36" t="s">
        <v>313</v>
      </c>
      <c r="D166" s="63">
        <v>0.96050000000000002</v>
      </c>
      <c r="E166" s="64">
        <v>44180</v>
      </c>
      <c r="F166" s="65">
        <v>44180</v>
      </c>
      <c r="G166" s="64">
        <v>44180.917759108794</v>
      </c>
    </row>
    <row r="167" spans="1:7" outlineLevel="1" x14ac:dyDescent="0.25">
      <c r="A167" t="s">
        <v>109</v>
      </c>
      <c r="B167" t="str">
        <f t="shared" si="2"/>
        <v>AUD44179</v>
      </c>
      <c r="C167" s="36" t="s">
        <v>313</v>
      </c>
      <c r="D167" s="63">
        <v>0.96309999999999996</v>
      </c>
      <c r="E167" s="64">
        <v>44179</v>
      </c>
      <c r="F167" s="65">
        <v>44179</v>
      </c>
      <c r="G167" s="64">
        <v>44179.917695636577</v>
      </c>
    </row>
    <row r="168" spans="1:7" outlineLevel="1" x14ac:dyDescent="0.25">
      <c r="A168" t="s">
        <v>109</v>
      </c>
      <c r="B168" t="str">
        <f t="shared" si="2"/>
        <v>AUD44176</v>
      </c>
      <c r="C168" s="36" t="s">
        <v>313</v>
      </c>
      <c r="D168" s="63">
        <v>0.96209999999999996</v>
      </c>
      <c r="E168" s="64">
        <v>44176</v>
      </c>
      <c r="F168" s="65">
        <v>44178</v>
      </c>
      <c r="G168" s="64">
        <v>44176.917604745373</v>
      </c>
    </row>
    <row r="169" spans="1:7" outlineLevel="1" x14ac:dyDescent="0.25">
      <c r="A169" t="s">
        <v>109</v>
      </c>
      <c r="B169" t="str">
        <f t="shared" si="2"/>
        <v>AUD44175</v>
      </c>
      <c r="C169" s="36" t="s">
        <v>313</v>
      </c>
      <c r="D169" s="63">
        <v>0.95760000000000001</v>
      </c>
      <c r="E169" s="64">
        <v>44175</v>
      </c>
      <c r="F169" s="65">
        <v>44175</v>
      </c>
      <c r="G169" s="64">
        <v>44175.917578009263</v>
      </c>
    </row>
    <row r="170" spans="1:7" outlineLevel="1" x14ac:dyDescent="0.25">
      <c r="A170" t="s">
        <v>109</v>
      </c>
      <c r="B170" t="str">
        <f t="shared" si="2"/>
        <v>AUD44174</v>
      </c>
      <c r="C170" s="36" t="s">
        <v>313</v>
      </c>
      <c r="D170" s="63">
        <v>0.95409999999999995</v>
      </c>
      <c r="E170" s="64">
        <v>44174</v>
      </c>
      <c r="F170" s="65">
        <v>44174</v>
      </c>
      <c r="G170" s="64">
        <v>44174.917545254626</v>
      </c>
    </row>
    <row r="171" spans="1:7" outlineLevel="1" x14ac:dyDescent="0.25">
      <c r="A171" t="s">
        <v>109</v>
      </c>
      <c r="B171" t="str">
        <f t="shared" si="2"/>
        <v>AUD44173</v>
      </c>
      <c r="C171" s="36" t="s">
        <v>313</v>
      </c>
      <c r="D171" s="63">
        <v>0.94930000000000003</v>
      </c>
      <c r="E171" s="64">
        <v>44173</v>
      </c>
      <c r="F171" s="65">
        <v>44173</v>
      </c>
      <c r="G171" s="64">
        <v>44173.917465740742</v>
      </c>
    </row>
    <row r="172" spans="1:7" outlineLevel="1" x14ac:dyDescent="0.25">
      <c r="A172" t="s">
        <v>109</v>
      </c>
      <c r="B172" t="str">
        <f t="shared" si="2"/>
        <v>AUD44172</v>
      </c>
      <c r="C172" s="36" t="s">
        <v>313</v>
      </c>
      <c r="D172" s="63">
        <v>0.95169999999999999</v>
      </c>
      <c r="E172" s="64">
        <v>44172</v>
      </c>
      <c r="F172" s="65">
        <v>44172</v>
      </c>
      <c r="G172" s="64">
        <v>44172.917364699075</v>
      </c>
    </row>
    <row r="173" spans="1:7" outlineLevel="1" x14ac:dyDescent="0.25">
      <c r="A173" t="s">
        <v>109</v>
      </c>
      <c r="B173" t="str">
        <f t="shared" si="2"/>
        <v>AUD44169</v>
      </c>
      <c r="C173" s="36" t="s">
        <v>313</v>
      </c>
      <c r="D173" s="63">
        <v>0.9516</v>
      </c>
      <c r="E173" s="64">
        <v>44169</v>
      </c>
      <c r="F173" s="65">
        <v>44171</v>
      </c>
      <c r="G173" s="64">
        <v>44169.917272766201</v>
      </c>
    </row>
    <row r="174" spans="1:7" outlineLevel="1" x14ac:dyDescent="0.25">
      <c r="A174" t="s">
        <v>109</v>
      </c>
      <c r="B174" t="str">
        <f t="shared" si="2"/>
        <v>AUD44168</v>
      </c>
      <c r="C174" s="36" t="s">
        <v>313</v>
      </c>
      <c r="D174" s="63">
        <v>0.95830000000000004</v>
      </c>
      <c r="E174" s="64">
        <v>44168</v>
      </c>
      <c r="F174" s="65">
        <v>44168</v>
      </c>
      <c r="G174" s="64">
        <v>44168.917229629631</v>
      </c>
    </row>
    <row r="175" spans="1:7" outlineLevel="1" x14ac:dyDescent="0.25">
      <c r="A175" t="s">
        <v>109</v>
      </c>
      <c r="B175" t="str">
        <f t="shared" si="2"/>
        <v>AUD44167</v>
      </c>
      <c r="C175" s="36" t="s">
        <v>313</v>
      </c>
      <c r="D175" s="63">
        <v>0.95530000000000004</v>
      </c>
      <c r="E175" s="64">
        <v>44167</v>
      </c>
      <c r="F175" s="65">
        <v>44167</v>
      </c>
      <c r="G175" s="64">
        <v>44167.917205289355</v>
      </c>
    </row>
    <row r="176" spans="1:7" outlineLevel="1" x14ac:dyDescent="0.25">
      <c r="A176" t="s">
        <v>109</v>
      </c>
      <c r="B176" t="str">
        <f t="shared" si="2"/>
        <v>AUD44166</v>
      </c>
      <c r="C176" s="36" t="s">
        <v>313</v>
      </c>
      <c r="D176" s="63">
        <v>0.95330000000000004</v>
      </c>
      <c r="E176" s="64">
        <v>44166</v>
      </c>
      <c r="F176" s="65">
        <v>44166</v>
      </c>
      <c r="G176" s="64">
        <v>44166.917142395832</v>
      </c>
    </row>
    <row r="177" spans="1:7" outlineLevel="1" x14ac:dyDescent="0.25">
      <c r="A177" t="s">
        <v>109</v>
      </c>
      <c r="B177" t="str">
        <f t="shared" si="2"/>
        <v>AUD44165</v>
      </c>
      <c r="C177" s="36" t="s">
        <v>313</v>
      </c>
      <c r="D177" s="63">
        <v>0.95440000000000003</v>
      </c>
      <c r="E177" s="64">
        <v>44165</v>
      </c>
      <c r="F177" s="65">
        <v>44165</v>
      </c>
      <c r="G177" s="64">
        <v>44165.917064849535</v>
      </c>
    </row>
    <row r="178" spans="1:7" outlineLevel="1" x14ac:dyDescent="0.25">
      <c r="A178" t="s">
        <v>109</v>
      </c>
      <c r="B178" t="str">
        <f t="shared" si="2"/>
        <v>AUD44162</v>
      </c>
      <c r="C178" s="36" t="s">
        <v>313</v>
      </c>
      <c r="D178" s="63">
        <v>0.95920000000000005</v>
      </c>
      <c r="E178" s="64">
        <v>44162</v>
      </c>
      <c r="F178" s="65">
        <v>44164</v>
      </c>
      <c r="G178" s="64">
        <v>44162.916942326388</v>
      </c>
    </row>
    <row r="179" spans="1:7" outlineLevel="1" x14ac:dyDescent="0.25">
      <c r="A179" t="s">
        <v>109</v>
      </c>
      <c r="B179" t="str">
        <f t="shared" si="2"/>
        <v>AUD44161</v>
      </c>
      <c r="C179" s="36" t="s">
        <v>313</v>
      </c>
      <c r="D179" s="63">
        <v>0.95789999999999997</v>
      </c>
      <c r="E179" s="64">
        <v>44161</v>
      </c>
      <c r="F179" s="65">
        <v>44161</v>
      </c>
      <c r="G179" s="64">
        <v>44161.916928275466</v>
      </c>
    </row>
    <row r="180" spans="1:7" outlineLevel="1" x14ac:dyDescent="0.25">
      <c r="A180" t="s">
        <v>109</v>
      </c>
      <c r="B180" t="str">
        <f t="shared" si="2"/>
        <v>AUD44160</v>
      </c>
      <c r="C180" s="36" t="s">
        <v>313</v>
      </c>
      <c r="D180" s="63">
        <v>0.95640000000000003</v>
      </c>
      <c r="E180" s="64">
        <v>44160</v>
      </c>
      <c r="F180" s="65">
        <v>44160</v>
      </c>
      <c r="G180" s="64">
        <v>44160.916847418979</v>
      </c>
    </row>
    <row r="181" spans="1:7" outlineLevel="1" x14ac:dyDescent="0.25">
      <c r="A181" t="s">
        <v>109</v>
      </c>
      <c r="B181" t="str">
        <f t="shared" si="2"/>
        <v>AUD44159</v>
      </c>
      <c r="C181" s="36" t="s">
        <v>313</v>
      </c>
      <c r="D181" s="63">
        <v>0.95720000000000005</v>
      </c>
      <c r="E181" s="64">
        <v>44159</v>
      </c>
      <c r="F181" s="65">
        <v>44159</v>
      </c>
      <c r="G181" s="64">
        <v>44159.916795636571</v>
      </c>
    </row>
    <row r="182" spans="1:7" outlineLevel="1" x14ac:dyDescent="0.25">
      <c r="A182" t="s">
        <v>109</v>
      </c>
      <c r="B182" t="str">
        <f t="shared" si="2"/>
        <v>AUD44158</v>
      </c>
      <c r="C182" s="36" t="s">
        <v>313</v>
      </c>
      <c r="D182" s="63">
        <v>0.95399999999999996</v>
      </c>
      <c r="E182" s="64">
        <v>44158</v>
      </c>
      <c r="F182" s="65">
        <v>44158</v>
      </c>
      <c r="G182" s="64">
        <v>44158.91676443287</v>
      </c>
    </row>
    <row r="183" spans="1:7" outlineLevel="1" x14ac:dyDescent="0.25">
      <c r="A183" t="s">
        <v>109</v>
      </c>
      <c r="B183" t="str">
        <f t="shared" si="2"/>
        <v>AUD44155</v>
      </c>
      <c r="C183" s="36" t="s">
        <v>313</v>
      </c>
      <c r="D183" s="63">
        <v>0.9556</v>
      </c>
      <c r="E183" s="64">
        <v>44155</v>
      </c>
      <c r="F183" s="65">
        <v>44157</v>
      </c>
      <c r="G183" s="64">
        <v>44155.918238969905</v>
      </c>
    </row>
    <row r="184" spans="1:7" outlineLevel="1" x14ac:dyDescent="0.25">
      <c r="A184" t="s">
        <v>109</v>
      </c>
      <c r="B184" t="str">
        <f t="shared" si="2"/>
        <v>AUD44154</v>
      </c>
      <c r="C184" s="36" t="s">
        <v>313</v>
      </c>
      <c r="D184" s="63">
        <v>0.95179999999999998</v>
      </c>
      <c r="E184" s="64">
        <v>44154</v>
      </c>
      <c r="F184" s="65">
        <v>44154</v>
      </c>
      <c r="G184" s="64">
        <v>44154.918178009262</v>
      </c>
    </row>
    <row r="185" spans="1:7" outlineLevel="1" x14ac:dyDescent="0.25">
      <c r="A185" t="s">
        <v>109</v>
      </c>
      <c r="B185" t="str">
        <f t="shared" si="2"/>
        <v>AUD44153</v>
      </c>
      <c r="C185" s="36" t="s">
        <v>313</v>
      </c>
      <c r="D185" s="63">
        <v>0.95569999999999999</v>
      </c>
      <c r="E185" s="64">
        <v>44153</v>
      </c>
      <c r="F185" s="65">
        <v>44153</v>
      </c>
      <c r="G185" s="64">
        <v>44153.918149502315</v>
      </c>
    </row>
    <row r="186" spans="1:7" outlineLevel="1" x14ac:dyDescent="0.25">
      <c r="A186" t="s">
        <v>109</v>
      </c>
      <c r="B186" t="str">
        <f t="shared" si="2"/>
        <v>AUD44152</v>
      </c>
      <c r="C186" s="36" t="s">
        <v>313</v>
      </c>
      <c r="D186" s="63">
        <v>0.95630000000000004</v>
      </c>
      <c r="E186" s="64">
        <v>44152</v>
      </c>
      <c r="F186" s="65">
        <v>44152</v>
      </c>
      <c r="G186" s="64">
        <v>44152.918135150459</v>
      </c>
    </row>
    <row r="187" spans="1:7" outlineLevel="1" x14ac:dyDescent="0.25">
      <c r="A187" t="s">
        <v>109</v>
      </c>
      <c r="B187" t="str">
        <f t="shared" si="2"/>
        <v>AUD44151</v>
      </c>
      <c r="C187" s="36" t="s">
        <v>313</v>
      </c>
      <c r="D187" s="63">
        <v>0.95650000000000002</v>
      </c>
      <c r="E187" s="64">
        <v>44151</v>
      </c>
      <c r="F187" s="65">
        <v>44151</v>
      </c>
      <c r="G187" s="64">
        <v>44151.918084606485</v>
      </c>
    </row>
    <row r="188" spans="1:7" outlineLevel="1" x14ac:dyDescent="0.25">
      <c r="A188" t="s">
        <v>109</v>
      </c>
      <c r="B188" t="str">
        <f t="shared" si="2"/>
        <v>AUD44148</v>
      </c>
      <c r="C188" s="36" t="s">
        <v>313</v>
      </c>
      <c r="D188" s="63">
        <v>0.95420000000000005</v>
      </c>
      <c r="E188" s="64">
        <v>44148</v>
      </c>
      <c r="F188" s="65">
        <v>44150</v>
      </c>
      <c r="G188" s="64">
        <v>44148.917906516202</v>
      </c>
    </row>
    <row r="189" spans="1:7" outlineLevel="1" x14ac:dyDescent="0.25">
      <c r="A189" t="s">
        <v>109</v>
      </c>
      <c r="B189" t="str">
        <f t="shared" si="2"/>
        <v>AUD44147</v>
      </c>
      <c r="C189" s="36" t="s">
        <v>313</v>
      </c>
      <c r="D189" s="63">
        <v>0.9516</v>
      </c>
      <c r="E189" s="64">
        <v>44147</v>
      </c>
      <c r="F189" s="65">
        <v>44147</v>
      </c>
      <c r="G189" s="64">
        <v>44147.917910613425</v>
      </c>
    </row>
    <row r="190" spans="1:7" outlineLevel="1" x14ac:dyDescent="0.25">
      <c r="A190" t="s">
        <v>109</v>
      </c>
      <c r="B190" t="str">
        <f t="shared" si="2"/>
        <v>AUD44145</v>
      </c>
      <c r="C190" s="36" t="s">
        <v>313</v>
      </c>
      <c r="D190" s="63">
        <v>0.94679999999999997</v>
      </c>
      <c r="E190" s="64">
        <v>44145</v>
      </c>
      <c r="F190" s="65">
        <v>44146</v>
      </c>
      <c r="G190" s="64">
        <v>44145.917824039352</v>
      </c>
    </row>
    <row r="191" spans="1:7" outlineLevel="1" x14ac:dyDescent="0.25">
      <c r="A191" t="s">
        <v>109</v>
      </c>
      <c r="B191" t="str">
        <f t="shared" si="2"/>
        <v>AUD44144</v>
      </c>
      <c r="C191" s="36" t="s">
        <v>313</v>
      </c>
      <c r="D191" s="63">
        <v>0.94620000000000004</v>
      </c>
      <c r="E191" s="64">
        <v>44144</v>
      </c>
      <c r="F191" s="65">
        <v>44144</v>
      </c>
      <c r="G191" s="64">
        <v>44144.917735682873</v>
      </c>
    </row>
    <row r="192" spans="1:7" outlineLevel="1" x14ac:dyDescent="0.25">
      <c r="A192" t="s">
        <v>109</v>
      </c>
      <c r="B192" t="str">
        <f t="shared" si="2"/>
        <v>BRN44484</v>
      </c>
      <c r="C192" s="36" t="s">
        <v>314</v>
      </c>
      <c r="D192" s="63">
        <v>0.2268</v>
      </c>
      <c r="E192" s="64">
        <v>44484</v>
      </c>
      <c r="F192" s="65">
        <v>73050</v>
      </c>
      <c r="G192" s="64">
        <v>44484.917950312498</v>
      </c>
    </row>
    <row r="193" spans="1:7" outlineLevel="1" x14ac:dyDescent="0.25">
      <c r="A193" t="s">
        <v>109</v>
      </c>
      <c r="B193" t="str">
        <f t="shared" si="2"/>
        <v>BRN44483</v>
      </c>
      <c r="C193" s="36" t="s">
        <v>314</v>
      </c>
      <c r="D193" s="63">
        <v>0.22459999999999999</v>
      </c>
      <c r="E193" s="64">
        <v>44483</v>
      </c>
      <c r="F193" s="65">
        <v>44483</v>
      </c>
      <c r="G193" s="64">
        <v>44483.917875775463</v>
      </c>
    </row>
    <row r="194" spans="1:7" outlineLevel="1" x14ac:dyDescent="0.25">
      <c r="A194" t="s">
        <v>109</v>
      </c>
      <c r="B194" t="str">
        <f t="shared" si="2"/>
        <v>BRN44482</v>
      </c>
      <c r="C194" s="36" t="s">
        <v>314</v>
      </c>
      <c r="D194" s="63">
        <v>0.22470000000000001</v>
      </c>
      <c r="E194" s="64">
        <v>44482</v>
      </c>
      <c r="F194" s="65">
        <v>44482</v>
      </c>
      <c r="G194" s="64">
        <v>44482.917871759259</v>
      </c>
    </row>
    <row r="195" spans="1:7" outlineLevel="1" x14ac:dyDescent="0.25">
      <c r="A195" t="s">
        <v>109</v>
      </c>
      <c r="B195" t="str">
        <f t="shared" si="2"/>
        <v>BRN44481</v>
      </c>
      <c r="C195" s="36" t="s">
        <v>314</v>
      </c>
      <c r="D195" s="63">
        <v>0.22520000000000001</v>
      </c>
      <c r="E195" s="64">
        <v>44481</v>
      </c>
      <c r="F195" s="65">
        <v>44481</v>
      </c>
      <c r="G195" s="64">
        <v>44481.917802118056</v>
      </c>
    </row>
    <row r="196" spans="1:7" outlineLevel="1" x14ac:dyDescent="0.25">
      <c r="A196" t="s">
        <v>109</v>
      </c>
      <c r="B196" t="str">
        <f t="shared" si="2"/>
        <v>BRN44477</v>
      </c>
      <c r="C196" s="36" t="s">
        <v>314</v>
      </c>
      <c r="D196" s="63">
        <v>0.22639999999999999</v>
      </c>
      <c r="E196" s="64">
        <v>44477</v>
      </c>
      <c r="F196" s="65">
        <v>44480</v>
      </c>
      <c r="G196" s="64">
        <v>44477.917705868058</v>
      </c>
    </row>
    <row r="197" spans="1:7" outlineLevel="1" x14ac:dyDescent="0.25">
      <c r="A197" t="s">
        <v>109</v>
      </c>
      <c r="B197" t="str">
        <f t="shared" si="2"/>
        <v>BRN44476</v>
      </c>
      <c r="C197" s="36" t="s">
        <v>314</v>
      </c>
      <c r="D197" s="63">
        <v>0.22800000000000001</v>
      </c>
      <c r="E197" s="64">
        <v>44476</v>
      </c>
      <c r="F197" s="65">
        <v>44476</v>
      </c>
      <c r="G197" s="64">
        <v>44476.917658101855</v>
      </c>
    </row>
    <row r="198" spans="1:7" outlineLevel="1" x14ac:dyDescent="0.25">
      <c r="A198" t="s">
        <v>109</v>
      </c>
      <c r="B198" t="str">
        <f t="shared" ref="B198:B261" si="3">C198&amp;E198</f>
        <v>BRN44475</v>
      </c>
      <c r="C198" s="36" t="s">
        <v>314</v>
      </c>
      <c r="D198" s="63">
        <v>0.22900000000000001</v>
      </c>
      <c r="E198" s="64">
        <v>44475</v>
      </c>
      <c r="F198" s="65">
        <v>44475</v>
      </c>
      <c r="G198" s="64">
        <v>44475.917569062498</v>
      </c>
    </row>
    <row r="199" spans="1:7" outlineLevel="1" x14ac:dyDescent="0.25">
      <c r="A199" t="s">
        <v>109</v>
      </c>
      <c r="B199" t="str">
        <f t="shared" si="3"/>
        <v>BRN44474</v>
      </c>
      <c r="C199" s="36" t="s">
        <v>314</v>
      </c>
      <c r="D199" s="63">
        <v>0.23019999999999999</v>
      </c>
      <c r="E199" s="64">
        <v>44474</v>
      </c>
      <c r="F199" s="65">
        <v>44474</v>
      </c>
      <c r="G199" s="64">
        <v>44474.9175412037</v>
      </c>
    </row>
    <row r="200" spans="1:7" outlineLevel="1" x14ac:dyDescent="0.25">
      <c r="A200" t="s">
        <v>109</v>
      </c>
      <c r="B200" t="str">
        <f t="shared" si="3"/>
        <v>BRN44473</v>
      </c>
      <c r="C200" s="36" t="s">
        <v>314</v>
      </c>
      <c r="D200" s="63">
        <v>0.23180000000000001</v>
      </c>
      <c r="E200" s="64">
        <v>44473</v>
      </c>
      <c r="F200" s="65">
        <v>44473</v>
      </c>
      <c r="G200" s="64">
        <v>44473.91753564815</v>
      </c>
    </row>
    <row r="201" spans="1:7" outlineLevel="1" x14ac:dyDescent="0.25">
      <c r="A201" t="s">
        <v>109</v>
      </c>
      <c r="B201" t="str">
        <f t="shared" si="3"/>
        <v>BRN44470</v>
      </c>
      <c r="C201" s="36" t="s">
        <v>314</v>
      </c>
      <c r="D201" s="63">
        <v>0.23519999999999999</v>
      </c>
      <c r="E201" s="64">
        <v>44470</v>
      </c>
      <c r="F201" s="65">
        <v>44472</v>
      </c>
      <c r="G201" s="64">
        <v>44470.91745385417</v>
      </c>
    </row>
    <row r="202" spans="1:7" outlineLevel="1" x14ac:dyDescent="0.25">
      <c r="A202" t="s">
        <v>109</v>
      </c>
      <c r="B202" t="str">
        <f t="shared" si="3"/>
        <v>BRN44468</v>
      </c>
      <c r="C202" s="36" t="s">
        <v>314</v>
      </c>
      <c r="D202" s="63">
        <v>0.2349</v>
      </c>
      <c r="E202" s="64">
        <v>44468</v>
      </c>
      <c r="F202" s="65">
        <v>44469</v>
      </c>
      <c r="G202" s="64">
        <v>44468.91738900463</v>
      </c>
    </row>
    <row r="203" spans="1:7" outlineLevel="1" x14ac:dyDescent="0.25">
      <c r="A203" t="s">
        <v>109</v>
      </c>
      <c r="B203" t="str">
        <f t="shared" si="3"/>
        <v>BRN44467</v>
      </c>
      <c r="C203" s="36" t="s">
        <v>314</v>
      </c>
      <c r="D203" s="63">
        <v>0.23369999999999999</v>
      </c>
      <c r="E203" s="64">
        <v>44467</v>
      </c>
      <c r="F203" s="65">
        <v>44467</v>
      </c>
      <c r="G203" s="64">
        <v>44467.917336261577</v>
      </c>
    </row>
    <row r="204" spans="1:7" outlineLevel="1" x14ac:dyDescent="0.25">
      <c r="A204" t="s">
        <v>109</v>
      </c>
      <c r="B204" t="str">
        <f t="shared" si="3"/>
        <v>BRN44466</v>
      </c>
      <c r="C204" s="36" t="s">
        <v>314</v>
      </c>
      <c r="D204" s="63">
        <v>0.2359</v>
      </c>
      <c r="E204" s="64">
        <v>44466</v>
      </c>
      <c r="F204" s="65">
        <v>44466</v>
      </c>
      <c r="G204" s="64">
        <v>44466.917280324073</v>
      </c>
    </row>
    <row r="205" spans="1:7" outlineLevel="1" x14ac:dyDescent="0.25">
      <c r="A205" t="s">
        <v>109</v>
      </c>
      <c r="B205" t="str">
        <f t="shared" si="3"/>
        <v>BRN44463</v>
      </c>
      <c r="C205" s="36" t="s">
        <v>314</v>
      </c>
      <c r="D205" s="63">
        <v>0.2374</v>
      </c>
      <c r="E205" s="64">
        <v>44463</v>
      </c>
      <c r="F205" s="65">
        <v>44465</v>
      </c>
      <c r="G205" s="64">
        <v>44463.917867824071</v>
      </c>
    </row>
    <row r="206" spans="1:7" outlineLevel="1" x14ac:dyDescent="0.25">
      <c r="A206" t="s">
        <v>109</v>
      </c>
      <c r="B206" t="str">
        <f t="shared" si="3"/>
        <v>BRN44462</v>
      </c>
      <c r="C206" s="36" t="s">
        <v>314</v>
      </c>
      <c r="D206" s="63">
        <v>0.23899999999999999</v>
      </c>
      <c r="E206" s="64">
        <v>44462</v>
      </c>
      <c r="F206" s="65">
        <v>44462</v>
      </c>
      <c r="G206" s="64">
        <v>44462.917878587963</v>
      </c>
    </row>
    <row r="207" spans="1:7" outlineLevel="1" x14ac:dyDescent="0.25">
      <c r="A207" t="s">
        <v>109</v>
      </c>
      <c r="B207" t="str">
        <f t="shared" si="3"/>
        <v>BRN44461</v>
      </c>
      <c r="C207" s="36" t="s">
        <v>314</v>
      </c>
      <c r="D207" s="63">
        <v>0.24160000000000001</v>
      </c>
      <c r="E207" s="64">
        <v>44461</v>
      </c>
      <c r="F207" s="65">
        <v>44461</v>
      </c>
      <c r="G207" s="64">
        <v>44461.917839004629</v>
      </c>
    </row>
    <row r="208" spans="1:7" outlineLevel="1" x14ac:dyDescent="0.25">
      <c r="A208" t="s">
        <v>109</v>
      </c>
      <c r="B208" t="str">
        <f t="shared" si="3"/>
        <v>BRN44460</v>
      </c>
      <c r="C208" s="36" t="s">
        <v>314</v>
      </c>
      <c r="D208" s="63">
        <v>0.24160000000000001</v>
      </c>
      <c r="E208" s="64">
        <v>44460</v>
      </c>
      <c r="F208" s="65">
        <v>44460</v>
      </c>
      <c r="G208" s="64">
        <v>44460.917817013891</v>
      </c>
    </row>
    <row r="209" spans="1:7" outlineLevel="1" x14ac:dyDescent="0.25">
      <c r="A209" t="s">
        <v>109</v>
      </c>
      <c r="B209" t="str">
        <f t="shared" si="3"/>
        <v>BRN44459</v>
      </c>
      <c r="C209" s="36" t="s">
        <v>314</v>
      </c>
      <c r="D209" s="63">
        <v>0.24030000000000001</v>
      </c>
      <c r="E209" s="64">
        <v>44459</v>
      </c>
      <c r="F209" s="65">
        <v>44459</v>
      </c>
      <c r="G209" s="64">
        <v>44459.917747418978</v>
      </c>
    </row>
    <row r="210" spans="1:7" outlineLevel="1" x14ac:dyDescent="0.25">
      <c r="A210" t="s">
        <v>109</v>
      </c>
      <c r="B210" t="str">
        <f t="shared" si="3"/>
        <v>BRN44456</v>
      </c>
      <c r="C210" s="36" t="s">
        <v>314</v>
      </c>
      <c r="D210" s="63">
        <v>0.24010000000000001</v>
      </c>
      <c r="E210" s="64">
        <v>44456</v>
      </c>
      <c r="F210" s="65">
        <v>44458</v>
      </c>
      <c r="G210" s="64">
        <v>44456.917653553239</v>
      </c>
    </row>
    <row r="211" spans="1:7" outlineLevel="1" x14ac:dyDescent="0.25">
      <c r="A211" t="s">
        <v>109</v>
      </c>
      <c r="B211" t="str">
        <f t="shared" si="3"/>
        <v>BRN44455</v>
      </c>
      <c r="C211" s="36" t="s">
        <v>314</v>
      </c>
      <c r="D211" s="63">
        <v>0.2409</v>
      </c>
      <c r="E211" s="64">
        <v>44455</v>
      </c>
      <c r="F211" s="65">
        <v>44455</v>
      </c>
      <c r="G211" s="64">
        <v>44455.917641932872</v>
      </c>
    </row>
    <row r="212" spans="1:7" outlineLevel="1" x14ac:dyDescent="0.25">
      <c r="A212" t="s">
        <v>109</v>
      </c>
      <c r="B212" t="str">
        <f t="shared" si="3"/>
        <v>BRN44454</v>
      </c>
      <c r="C212" s="36" t="s">
        <v>314</v>
      </c>
      <c r="D212" s="63">
        <v>0.24079999999999999</v>
      </c>
      <c r="E212" s="64">
        <v>44454</v>
      </c>
      <c r="F212" s="65">
        <v>44454</v>
      </c>
      <c r="G212" s="64">
        <v>44454.917585960648</v>
      </c>
    </row>
    <row r="213" spans="1:7" outlineLevel="1" x14ac:dyDescent="0.25">
      <c r="A213" t="s">
        <v>109</v>
      </c>
      <c r="B213" t="str">
        <f t="shared" si="3"/>
        <v>BRN44453</v>
      </c>
      <c r="C213" s="36" t="s">
        <v>314</v>
      </c>
      <c r="D213" s="63">
        <v>0.2419</v>
      </c>
      <c r="E213" s="64">
        <v>44453</v>
      </c>
      <c r="F213" s="65">
        <v>44453</v>
      </c>
      <c r="G213" s="64">
        <v>44453.917549039354</v>
      </c>
    </row>
    <row r="214" spans="1:7" outlineLevel="1" x14ac:dyDescent="0.25">
      <c r="A214" t="s">
        <v>109</v>
      </c>
      <c r="B214" t="str">
        <f t="shared" si="3"/>
        <v>BRN44452</v>
      </c>
      <c r="C214" s="36" t="s">
        <v>314</v>
      </c>
      <c r="D214" s="63">
        <v>0.2424</v>
      </c>
      <c r="E214" s="64">
        <v>44452</v>
      </c>
      <c r="F214" s="65">
        <v>44452</v>
      </c>
      <c r="G214" s="64">
        <v>44452.917141053244</v>
      </c>
    </row>
    <row r="215" spans="1:7" outlineLevel="1" x14ac:dyDescent="0.25">
      <c r="A215" t="s">
        <v>109</v>
      </c>
      <c r="B215" t="str">
        <f t="shared" si="3"/>
        <v>BRN44449</v>
      </c>
      <c r="C215" s="36" t="s">
        <v>314</v>
      </c>
      <c r="D215" s="63">
        <v>0.24149999999999999</v>
      </c>
      <c r="E215" s="64">
        <v>44449</v>
      </c>
      <c r="F215" s="65">
        <v>44451</v>
      </c>
      <c r="G215" s="64">
        <v>44449.917072071759</v>
      </c>
    </row>
    <row r="216" spans="1:7" outlineLevel="1" x14ac:dyDescent="0.25">
      <c r="A216" t="s">
        <v>109</v>
      </c>
      <c r="B216" t="str">
        <f t="shared" si="3"/>
        <v>BRN44448</v>
      </c>
      <c r="C216" s="36" t="s">
        <v>314</v>
      </c>
      <c r="D216" s="63">
        <v>0.23930000000000001</v>
      </c>
      <c r="E216" s="64">
        <v>44448</v>
      </c>
      <c r="F216" s="65">
        <v>44448</v>
      </c>
      <c r="G216" s="64">
        <v>44448.916998726854</v>
      </c>
    </row>
    <row r="217" spans="1:7" outlineLevel="1" x14ac:dyDescent="0.25">
      <c r="A217" t="s">
        <v>109</v>
      </c>
      <c r="B217" t="str">
        <f t="shared" si="3"/>
        <v>BRN44447</v>
      </c>
      <c r="C217" s="36" t="s">
        <v>314</v>
      </c>
      <c r="D217" s="63">
        <v>0.24049999999999999</v>
      </c>
      <c r="E217" s="64">
        <v>44447</v>
      </c>
      <c r="F217" s="65">
        <v>44447</v>
      </c>
      <c r="G217" s="64">
        <v>44447.916981365743</v>
      </c>
    </row>
    <row r="218" spans="1:7" outlineLevel="1" x14ac:dyDescent="0.25">
      <c r="A218" t="s">
        <v>109</v>
      </c>
      <c r="B218" t="str">
        <f t="shared" si="3"/>
        <v>BRN44446</v>
      </c>
      <c r="C218" s="36" t="s">
        <v>314</v>
      </c>
      <c r="D218" s="63">
        <v>0.24410000000000001</v>
      </c>
      <c r="E218" s="64">
        <v>44446</v>
      </c>
      <c r="F218" s="65">
        <v>44446</v>
      </c>
      <c r="G218" s="64">
        <v>44446.91695471065</v>
      </c>
    </row>
    <row r="219" spans="1:7" outlineLevel="1" x14ac:dyDescent="0.25">
      <c r="A219" t="s">
        <v>109</v>
      </c>
      <c r="B219" t="str">
        <f t="shared" si="3"/>
        <v>BRN44442</v>
      </c>
      <c r="C219" s="36" t="s">
        <v>314</v>
      </c>
      <c r="D219" s="63">
        <v>0.24179999999999999</v>
      </c>
      <c r="E219" s="64">
        <v>44442</v>
      </c>
      <c r="F219" s="65">
        <v>44445</v>
      </c>
      <c r="G219" s="64">
        <v>44442.916798726852</v>
      </c>
    </row>
    <row r="220" spans="1:7" outlineLevel="1" x14ac:dyDescent="0.25">
      <c r="A220" t="s">
        <v>109</v>
      </c>
      <c r="B220" t="str">
        <f t="shared" si="3"/>
        <v>BRN44441</v>
      </c>
      <c r="C220" s="36" t="s">
        <v>314</v>
      </c>
      <c r="D220" s="63">
        <v>0.24310000000000001</v>
      </c>
      <c r="E220" s="64">
        <v>44441</v>
      </c>
      <c r="F220" s="65">
        <v>44441</v>
      </c>
      <c r="G220" s="64">
        <v>44441.916770370372</v>
      </c>
    </row>
    <row r="221" spans="1:7" outlineLevel="1" x14ac:dyDescent="0.25">
      <c r="A221" t="s">
        <v>109</v>
      </c>
      <c r="B221" t="str">
        <f t="shared" si="3"/>
        <v>BRN44440</v>
      </c>
      <c r="C221" s="36" t="s">
        <v>314</v>
      </c>
      <c r="D221" s="63">
        <v>0.24410000000000001</v>
      </c>
      <c r="E221" s="64">
        <v>44440</v>
      </c>
      <c r="F221" s="65">
        <v>44440</v>
      </c>
      <c r="G221" s="64">
        <v>44440.916771493059</v>
      </c>
    </row>
    <row r="222" spans="1:7" outlineLevel="1" x14ac:dyDescent="0.25">
      <c r="A222" t="s">
        <v>109</v>
      </c>
      <c r="B222" t="str">
        <f t="shared" si="3"/>
        <v>BRN44439</v>
      </c>
      <c r="C222" s="36" t="s">
        <v>314</v>
      </c>
      <c r="D222" s="63">
        <v>0.2447</v>
      </c>
      <c r="E222" s="64">
        <v>44439</v>
      </c>
      <c r="F222" s="65">
        <v>44439</v>
      </c>
      <c r="G222" s="64">
        <v>44439.920156793982</v>
      </c>
    </row>
    <row r="223" spans="1:7" outlineLevel="1" x14ac:dyDescent="0.25">
      <c r="A223" t="s">
        <v>109</v>
      </c>
      <c r="B223" t="str">
        <f t="shared" si="3"/>
        <v>BRN44438</v>
      </c>
      <c r="C223" s="36" t="s">
        <v>314</v>
      </c>
      <c r="D223" s="63">
        <v>0.24249999999999999</v>
      </c>
      <c r="E223" s="64">
        <v>44438</v>
      </c>
      <c r="F223" s="65">
        <v>44438</v>
      </c>
      <c r="G223" s="64">
        <v>44438.92015578704</v>
      </c>
    </row>
    <row r="224" spans="1:7" outlineLevel="1" x14ac:dyDescent="0.25">
      <c r="A224" t="s">
        <v>109</v>
      </c>
      <c r="B224" t="str">
        <f t="shared" si="3"/>
        <v>BRN44435</v>
      </c>
      <c r="C224" s="36" t="s">
        <v>314</v>
      </c>
      <c r="D224" s="63">
        <v>0.2424</v>
      </c>
      <c r="E224" s="64">
        <v>44435</v>
      </c>
      <c r="F224" s="65">
        <v>44437</v>
      </c>
      <c r="G224" s="64">
        <v>44435.920084837962</v>
      </c>
    </row>
    <row r="225" spans="1:7" outlineLevel="1" x14ac:dyDescent="0.25">
      <c r="A225" t="s">
        <v>109</v>
      </c>
      <c r="B225" t="str">
        <f t="shared" si="3"/>
        <v>BRN44434</v>
      </c>
      <c r="C225" s="36" t="s">
        <v>314</v>
      </c>
      <c r="D225" s="63">
        <v>0.2412</v>
      </c>
      <c r="E225" s="64">
        <v>44434</v>
      </c>
      <c r="F225" s="65">
        <v>44434</v>
      </c>
      <c r="G225" s="64">
        <v>44434.919944907408</v>
      </c>
    </row>
    <row r="226" spans="1:7" outlineLevel="1" x14ac:dyDescent="0.25">
      <c r="A226" t="s">
        <v>109</v>
      </c>
      <c r="B226" t="str">
        <f t="shared" si="3"/>
        <v>BRN44433</v>
      </c>
      <c r="C226" s="36" t="s">
        <v>314</v>
      </c>
      <c r="D226" s="63">
        <v>0.24079999999999999</v>
      </c>
      <c r="E226" s="64">
        <v>44433</v>
      </c>
      <c r="F226" s="65">
        <v>44433</v>
      </c>
      <c r="G226" s="64">
        <v>44433.919950543983</v>
      </c>
    </row>
    <row r="227" spans="1:7" outlineLevel="1" x14ac:dyDescent="0.25">
      <c r="A227" t="s">
        <v>109</v>
      </c>
      <c r="B227" t="str">
        <f t="shared" si="3"/>
        <v>BRN44432</v>
      </c>
      <c r="C227" s="36" t="s">
        <v>314</v>
      </c>
      <c r="D227" s="63">
        <v>0.2387</v>
      </c>
      <c r="E227" s="64">
        <v>44432</v>
      </c>
      <c r="F227" s="65">
        <v>44432</v>
      </c>
      <c r="G227" s="64">
        <v>44432.919876006941</v>
      </c>
    </row>
    <row r="228" spans="1:7" outlineLevel="1" x14ac:dyDescent="0.25">
      <c r="A228" t="s">
        <v>109</v>
      </c>
      <c r="B228" t="str">
        <f t="shared" si="3"/>
        <v>BRN44431</v>
      </c>
      <c r="C228" s="36" t="s">
        <v>314</v>
      </c>
      <c r="D228" s="63">
        <v>0.2359</v>
      </c>
      <c r="E228" s="64">
        <v>44431</v>
      </c>
      <c r="F228" s="65">
        <v>44431</v>
      </c>
      <c r="G228" s="64">
        <v>44431.919861076392</v>
      </c>
    </row>
    <row r="229" spans="1:7" outlineLevel="1" x14ac:dyDescent="0.25">
      <c r="A229" t="s">
        <v>109</v>
      </c>
      <c r="B229" t="str">
        <f t="shared" si="3"/>
        <v>BRN44428</v>
      </c>
      <c r="C229" s="36" t="s">
        <v>314</v>
      </c>
      <c r="D229" s="63">
        <v>0.2374</v>
      </c>
      <c r="E229" s="64">
        <v>44428</v>
      </c>
      <c r="F229" s="65">
        <v>44430</v>
      </c>
      <c r="G229" s="64">
        <v>44428.918752627316</v>
      </c>
    </row>
    <row r="230" spans="1:7" outlineLevel="1" x14ac:dyDescent="0.25">
      <c r="A230" t="s">
        <v>109</v>
      </c>
      <c r="B230" t="str">
        <f t="shared" si="3"/>
        <v>BRN44427</v>
      </c>
      <c r="C230" s="36" t="s">
        <v>314</v>
      </c>
      <c r="D230" s="63">
        <v>0.23619999999999999</v>
      </c>
      <c r="E230" s="64">
        <v>44427</v>
      </c>
      <c r="F230" s="65">
        <v>44427</v>
      </c>
      <c r="G230" s="64">
        <v>44427.918716400462</v>
      </c>
    </row>
    <row r="231" spans="1:7" outlineLevel="1" x14ac:dyDescent="0.25">
      <c r="A231" t="s">
        <v>109</v>
      </c>
      <c r="B231" t="str">
        <f t="shared" si="3"/>
        <v>BRN44426</v>
      </c>
      <c r="C231" s="36" t="s">
        <v>314</v>
      </c>
      <c r="D231" s="63">
        <v>0.23719999999999999</v>
      </c>
      <c r="E231" s="64">
        <v>44426</v>
      </c>
      <c r="F231" s="65">
        <v>44426</v>
      </c>
      <c r="G231" s="64">
        <v>44426.918656631948</v>
      </c>
    </row>
    <row r="232" spans="1:7" outlineLevel="1" x14ac:dyDescent="0.25">
      <c r="A232" t="s">
        <v>109</v>
      </c>
      <c r="B232" t="str">
        <f t="shared" si="3"/>
        <v>BRN44425</v>
      </c>
      <c r="C232" s="36" t="s">
        <v>314</v>
      </c>
      <c r="D232" s="63">
        <v>0.23960000000000001</v>
      </c>
      <c r="E232" s="64">
        <v>44425</v>
      </c>
      <c r="F232" s="65">
        <v>44425</v>
      </c>
      <c r="G232" s="64">
        <v>44425.918660914351</v>
      </c>
    </row>
    <row r="233" spans="1:7" outlineLevel="1" x14ac:dyDescent="0.25">
      <c r="A233" t="s">
        <v>109</v>
      </c>
      <c r="B233" t="str">
        <f t="shared" si="3"/>
        <v>BRN44424</v>
      </c>
      <c r="C233" s="36" t="s">
        <v>314</v>
      </c>
      <c r="D233" s="63">
        <v>0.23910000000000001</v>
      </c>
      <c r="E233" s="64">
        <v>44424</v>
      </c>
      <c r="F233" s="65">
        <v>44424</v>
      </c>
      <c r="G233" s="64">
        <v>44424.918611493056</v>
      </c>
    </row>
    <row r="234" spans="1:7" outlineLevel="1" x14ac:dyDescent="0.25">
      <c r="A234" t="s">
        <v>109</v>
      </c>
      <c r="B234" t="str">
        <f t="shared" si="3"/>
        <v>BRN44421</v>
      </c>
      <c r="C234" s="36" t="s">
        <v>314</v>
      </c>
      <c r="D234" s="63">
        <v>0.2387</v>
      </c>
      <c r="E234" s="64">
        <v>44421</v>
      </c>
      <c r="F234" s="65">
        <v>44423</v>
      </c>
      <c r="G234" s="64">
        <v>44421.918543518521</v>
      </c>
    </row>
    <row r="235" spans="1:7" outlineLevel="1" x14ac:dyDescent="0.25">
      <c r="A235" t="s">
        <v>109</v>
      </c>
      <c r="B235" t="str">
        <f t="shared" si="3"/>
        <v>BRN44420</v>
      </c>
      <c r="C235" s="36" t="s">
        <v>314</v>
      </c>
      <c r="D235" s="63">
        <v>0.23910000000000001</v>
      </c>
      <c r="E235" s="64">
        <v>44420</v>
      </c>
      <c r="F235" s="65">
        <v>44420</v>
      </c>
      <c r="G235" s="64">
        <v>44420.918509293981</v>
      </c>
    </row>
    <row r="236" spans="1:7" outlineLevel="1" x14ac:dyDescent="0.25">
      <c r="A236" t="s">
        <v>109</v>
      </c>
      <c r="B236" t="str">
        <f t="shared" si="3"/>
        <v>BRN44419</v>
      </c>
      <c r="C236" s="36" t="s">
        <v>314</v>
      </c>
      <c r="D236" s="63">
        <v>0.24</v>
      </c>
      <c r="E236" s="64">
        <v>44419</v>
      </c>
      <c r="F236" s="65">
        <v>44419</v>
      </c>
      <c r="G236" s="64">
        <v>44419.918441747686</v>
      </c>
    </row>
    <row r="237" spans="1:7" outlineLevel="1" x14ac:dyDescent="0.25">
      <c r="A237" t="s">
        <v>109</v>
      </c>
      <c r="B237" t="str">
        <f t="shared" si="3"/>
        <v>BRN44418</v>
      </c>
      <c r="C237" s="36" t="s">
        <v>314</v>
      </c>
      <c r="D237" s="63">
        <v>0.2404</v>
      </c>
      <c r="E237" s="64">
        <v>44418</v>
      </c>
      <c r="F237" s="65">
        <v>44418</v>
      </c>
      <c r="G237" s="64">
        <v>44418.918465277777</v>
      </c>
    </row>
    <row r="238" spans="1:7" outlineLevel="1" x14ac:dyDescent="0.25">
      <c r="A238" t="s">
        <v>109</v>
      </c>
      <c r="B238" t="str">
        <f t="shared" si="3"/>
        <v>BRN44417</v>
      </c>
      <c r="C238" s="36" t="s">
        <v>314</v>
      </c>
      <c r="D238" s="63">
        <v>0.23899999999999999</v>
      </c>
      <c r="E238" s="64">
        <v>44417</v>
      </c>
      <c r="F238" s="65">
        <v>44417</v>
      </c>
      <c r="G238" s="64">
        <v>44417.918424386575</v>
      </c>
    </row>
    <row r="239" spans="1:7" outlineLevel="1" x14ac:dyDescent="0.25">
      <c r="A239" t="s">
        <v>109</v>
      </c>
      <c r="B239" t="str">
        <f t="shared" si="3"/>
        <v>BRN44414</v>
      </c>
      <c r="C239" s="36" t="s">
        <v>314</v>
      </c>
      <c r="D239" s="63">
        <v>0.23960000000000001</v>
      </c>
      <c r="E239" s="64">
        <v>44414</v>
      </c>
      <c r="F239" s="65">
        <v>44416</v>
      </c>
      <c r="G239" s="64">
        <v>44414.918323576392</v>
      </c>
    </row>
    <row r="240" spans="1:7" outlineLevel="1" x14ac:dyDescent="0.25">
      <c r="A240" t="s">
        <v>109</v>
      </c>
      <c r="B240" t="str">
        <f t="shared" si="3"/>
        <v>BRN44413</v>
      </c>
      <c r="C240" s="36" t="s">
        <v>314</v>
      </c>
      <c r="D240" s="63">
        <v>0.2417</v>
      </c>
      <c r="E240" s="64">
        <v>44413</v>
      </c>
      <c r="F240" s="65">
        <v>44413</v>
      </c>
      <c r="G240" s="64">
        <v>44413.918310763889</v>
      </c>
    </row>
    <row r="241" spans="1:7" outlineLevel="1" x14ac:dyDescent="0.25">
      <c r="A241" t="s">
        <v>109</v>
      </c>
      <c r="B241" t="str">
        <f t="shared" si="3"/>
        <v>BRN44412</v>
      </c>
      <c r="C241" s="36" t="s">
        <v>314</v>
      </c>
      <c r="D241" s="63">
        <v>0.24099999999999999</v>
      </c>
      <c r="E241" s="64">
        <v>44412</v>
      </c>
      <c r="F241" s="65">
        <v>44412</v>
      </c>
      <c r="G241" s="64">
        <v>44412.918273298608</v>
      </c>
    </row>
    <row r="242" spans="1:7" outlineLevel="1" x14ac:dyDescent="0.25">
      <c r="A242" t="s">
        <v>109</v>
      </c>
      <c r="B242" t="str">
        <f t="shared" si="3"/>
        <v>BRN44411</v>
      </c>
      <c r="C242" s="36" t="s">
        <v>314</v>
      </c>
      <c r="D242" s="63">
        <v>0.2399</v>
      </c>
      <c r="E242" s="64">
        <v>44411</v>
      </c>
      <c r="F242" s="65">
        <v>44411</v>
      </c>
      <c r="G242" s="64">
        <v>44411.918228668983</v>
      </c>
    </row>
    <row r="243" spans="1:7" outlineLevel="1" x14ac:dyDescent="0.25">
      <c r="A243" t="s">
        <v>109</v>
      </c>
      <c r="B243" t="str">
        <f t="shared" si="3"/>
        <v>BRN44407</v>
      </c>
      <c r="C243" s="36" t="s">
        <v>314</v>
      </c>
      <c r="D243" s="63">
        <v>0.24210000000000001</v>
      </c>
      <c r="E243" s="64">
        <v>44407</v>
      </c>
      <c r="F243" s="65">
        <v>44410</v>
      </c>
      <c r="G243" s="64">
        <v>44407.919968518516</v>
      </c>
    </row>
    <row r="244" spans="1:7" outlineLevel="1" x14ac:dyDescent="0.25">
      <c r="A244" t="s">
        <v>109</v>
      </c>
      <c r="B244" t="str">
        <f t="shared" si="3"/>
        <v>BRN44406</v>
      </c>
      <c r="C244" s="36" t="s">
        <v>314</v>
      </c>
      <c r="D244" s="63">
        <v>0.2457</v>
      </c>
      <c r="E244" s="64">
        <v>44406</v>
      </c>
      <c r="F244" s="65">
        <v>44406</v>
      </c>
      <c r="G244" s="64">
        <v>44406.919904664355</v>
      </c>
    </row>
    <row r="245" spans="1:7" outlineLevel="1" x14ac:dyDescent="0.25">
      <c r="A245" t="s">
        <v>109</v>
      </c>
      <c r="B245" t="str">
        <f t="shared" si="3"/>
        <v>BRN44405</v>
      </c>
      <c r="C245" s="36" t="s">
        <v>314</v>
      </c>
      <c r="D245" s="63">
        <v>0.24379999999999999</v>
      </c>
      <c r="E245" s="64">
        <v>44405</v>
      </c>
      <c r="F245" s="65">
        <v>44405</v>
      </c>
      <c r="G245" s="64">
        <v>44405.919886111114</v>
      </c>
    </row>
    <row r="246" spans="1:7" outlineLevel="1" x14ac:dyDescent="0.25">
      <c r="A246" t="s">
        <v>109</v>
      </c>
      <c r="B246" t="str">
        <f t="shared" si="3"/>
        <v>BRN44404</v>
      </c>
      <c r="C246" s="36" t="s">
        <v>314</v>
      </c>
      <c r="D246" s="63">
        <v>0.24310000000000001</v>
      </c>
      <c r="E246" s="64">
        <v>44404</v>
      </c>
      <c r="F246" s="65">
        <v>44404</v>
      </c>
      <c r="G246" s="64">
        <v>44404.919855983797</v>
      </c>
    </row>
    <row r="247" spans="1:7" outlineLevel="1" x14ac:dyDescent="0.25">
      <c r="A247" t="s">
        <v>109</v>
      </c>
      <c r="B247" t="str">
        <f t="shared" si="3"/>
        <v>BRN44403</v>
      </c>
      <c r="C247" s="36" t="s">
        <v>314</v>
      </c>
      <c r="D247" s="63">
        <v>0.2422</v>
      </c>
      <c r="E247" s="64">
        <v>44403</v>
      </c>
      <c r="F247" s="65">
        <v>44403</v>
      </c>
      <c r="G247" s="64">
        <v>44403.919816168978</v>
      </c>
    </row>
    <row r="248" spans="1:7" outlineLevel="1" x14ac:dyDescent="0.25">
      <c r="A248" t="s">
        <v>109</v>
      </c>
      <c r="B248" t="str">
        <f t="shared" si="3"/>
        <v>BRN44400</v>
      </c>
      <c r="C248" s="36" t="s">
        <v>314</v>
      </c>
      <c r="D248" s="63">
        <v>0.24249999999999999</v>
      </c>
      <c r="E248" s="64">
        <v>44400</v>
      </c>
      <c r="F248" s="65">
        <v>44402</v>
      </c>
      <c r="G248" s="64">
        <v>44400.920062534722</v>
      </c>
    </row>
    <row r="249" spans="1:7" outlineLevel="1" x14ac:dyDescent="0.25">
      <c r="A249" t="s">
        <v>109</v>
      </c>
      <c r="B249" t="str">
        <f t="shared" si="3"/>
        <v>BRN44399</v>
      </c>
      <c r="C249" s="36" t="s">
        <v>314</v>
      </c>
      <c r="D249" s="63">
        <v>0.24160000000000001</v>
      </c>
      <c r="E249" s="64">
        <v>44399</v>
      </c>
      <c r="F249" s="65">
        <v>44399</v>
      </c>
      <c r="G249" s="64">
        <v>44399.920058993055</v>
      </c>
    </row>
    <row r="250" spans="1:7" outlineLevel="1" x14ac:dyDescent="0.25">
      <c r="A250" t="s">
        <v>109</v>
      </c>
      <c r="B250" t="str">
        <f t="shared" si="3"/>
        <v>BRN44398</v>
      </c>
      <c r="C250" s="36" t="s">
        <v>314</v>
      </c>
      <c r="D250" s="63">
        <v>0.24079999999999999</v>
      </c>
      <c r="E250" s="64">
        <v>44398</v>
      </c>
      <c r="F250" s="65">
        <v>44398</v>
      </c>
      <c r="G250" s="64">
        <v>44398.919481446763</v>
      </c>
    </row>
    <row r="251" spans="1:7" outlineLevel="1" x14ac:dyDescent="0.25">
      <c r="A251" t="s">
        <v>109</v>
      </c>
      <c r="B251" t="str">
        <f t="shared" si="3"/>
        <v>BRN44397</v>
      </c>
      <c r="C251" s="36" t="s">
        <v>314</v>
      </c>
      <c r="D251" s="63">
        <v>0.24310000000000001</v>
      </c>
      <c r="E251" s="64">
        <v>44397</v>
      </c>
      <c r="F251" s="65">
        <v>44397</v>
      </c>
      <c r="G251" s="64">
        <v>44397.919423692132</v>
      </c>
    </row>
    <row r="252" spans="1:7" outlineLevel="1" x14ac:dyDescent="0.25">
      <c r="A252" t="s">
        <v>109</v>
      </c>
      <c r="B252" t="str">
        <f t="shared" si="3"/>
        <v>BRN44396</v>
      </c>
      <c r="C252" s="36" t="s">
        <v>314</v>
      </c>
      <c r="D252" s="63">
        <v>0.2447</v>
      </c>
      <c r="E252" s="64">
        <v>44396</v>
      </c>
      <c r="F252" s="65">
        <v>44396</v>
      </c>
      <c r="G252" s="64">
        <v>44396.919414351854</v>
      </c>
    </row>
    <row r="253" spans="1:7" outlineLevel="1" x14ac:dyDescent="0.25">
      <c r="A253" t="s">
        <v>109</v>
      </c>
      <c r="B253" t="str">
        <f t="shared" si="3"/>
        <v>BRN44393</v>
      </c>
      <c r="C253" s="36" t="s">
        <v>314</v>
      </c>
      <c r="D253" s="63">
        <v>0.24690000000000001</v>
      </c>
      <c r="E253" s="64">
        <v>44393</v>
      </c>
      <c r="F253" s="65">
        <v>44395</v>
      </c>
      <c r="G253" s="64">
        <v>44393.919365127316</v>
      </c>
    </row>
    <row r="254" spans="1:7" outlineLevel="1" x14ac:dyDescent="0.25">
      <c r="A254" t="s">
        <v>109</v>
      </c>
      <c r="B254" t="str">
        <f t="shared" si="3"/>
        <v>BRN44392</v>
      </c>
      <c r="C254" s="36" t="s">
        <v>314</v>
      </c>
      <c r="D254" s="63">
        <v>0.24610000000000001</v>
      </c>
      <c r="E254" s="64">
        <v>44392</v>
      </c>
      <c r="F254" s="65">
        <v>44392</v>
      </c>
      <c r="G254" s="64">
        <v>44392.919299687499</v>
      </c>
    </row>
    <row r="255" spans="1:7" outlineLevel="1" x14ac:dyDescent="0.25">
      <c r="A255" t="s">
        <v>109</v>
      </c>
      <c r="B255" t="str">
        <f t="shared" si="3"/>
        <v>BRN44391</v>
      </c>
      <c r="C255" s="36" t="s">
        <v>314</v>
      </c>
      <c r="D255" s="63">
        <v>0.2455</v>
      </c>
      <c r="E255" s="64">
        <v>44391</v>
      </c>
      <c r="F255" s="65">
        <v>44391</v>
      </c>
      <c r="G255" s="64">
        <v>44391.919279594906</v>
      </c>
    </row>
    <row r="256" spans="1:7" outlineLevel="1" x14ac:dyDescent="0.25">
      <c r="A256" t="s">
        <v>109</v>
      </c>
      <c r="B256" t="str">
        <f t="shared" si="3"/>
        <v>BRN44390</v>
      </c>
      <c r="C256" s="36" t="s">
        <v>314</v>
      </c>
      <c r="D256" s="63">
        <v>0.2419</v>
      </c>
      <c r="E256" s="64">
        <v>44390</v>
      </c>
      <c r="F256" s="65">
        <v>44390</v>
      </c>
      <c r="G256" s="64">
        <v>44390.919258182868</v>
      </c>
    </row>
    <row r="257" spans="1:7" outlineLevel="1" x14ac:dyDescent="0.25">
      <c r="A257" t="s">
        <v>109</v>
      </c>
      <c r="B257" t="str">
        <f t="shared" si="3"/>
        <v>BRN44389</v>
      </c>
      <c r="C257" s="36" t="s">
        <v>314</v>
      </c>
      <c r="D257" s="63">
        <v>0.2394</v>
      </c>
      <c r="E257" s="64">
        <v>44389</v>
      </c>
      <c r="F257" s="65">
        <v>44389</v>
      </c>
      <c r="G257" s="64">
        <v>44389.919246030091</v>
      </c>
    </row>
    <row r="258" spans="1:7" outlineLevel="1" x14ac:dyDescent="0.25">
      <c r="A258" t="s">
        <v>109</v>
      </c>
      <c r="B258" t="str">
        <f t="shared" si="3"/>
        <v>BRN44386</v>
      </c>
      <c r="C258" s="36" t="s">
        <v>314</v>
      </c>
      <c r="D258" s="63">
        <v>0.23719999999999999</v>
      </c>
      <c r="E258" s="64">
        <v>44386</v>
      </c>
      <c r="F258" s="65">
        <v>44388</v>
      </c>
      <c r="G258" s="64">
        <v>44386.919127974536</v>
      </c>
    </row>
    <row r="259" spans="1:7" outlineLevel="1" x14ac:dyDescent="0.25">
      <c r="A259" t="s">
        <v>109</v>
      </c>
      <c r="B259" t="str">
        <f t="shared" si="3"/>
        <v>BRN44385</v>
      </c>
      <c r="C259" s="36" t="s">
        <v>314</v>
      </c>
      <c r="D259" s="63">
        <v>0.23849999999999999</v>
      </c>
      <c r="E259" s="64">
        <v>44385</v>
      </c>
      <c r="F259" s="65">
        <v>44385</v>
      </c>
      <c r="G259" s="64">
        <v>44385.91910806713</v>
      </c>
    </row>
    <row r="260" spans="1:7" outlineLevel="1" x14ac:dyDescent="0.25">
      <c r="A260" t="s">
        <v>109</v>
      </c>
      <c r="B260" t="str">
        <f t="shared" si="3"/>
        <v>BRN44384</v>
      </c>
      <c r="C260" s="36" t="s">
        <v>314</v>
      </c>
      <c r="D260" s="63">
        <v>0.23830000000000001</v>
      </c>
      <c r="E260" s="64">
        <v>44384</v>
      </c>
      <c r="F260" s="65">
        <v>44384</v>
      </c>
      <c r="G260" s="64">
        <v>44384.919045949071</v>
      </c>
    </row>
    <row r="261" spans="1:7" outlineLevel="1" x14ac:dyDescent="0.25">
      <c r="A261" t="s">
        <v>109</v>
      </c>
      <c r="B261" t="str">
        <f t="shared" si="3"/>
        <v>BRN44383</v>
      </c>
      <c r="C261" s="36" t="s">
        <v>314</v>
      </c>
      <c r="D261" s="63">
        <v>0.2407</v>
      </c>
      <c r="E261" s="64">
        <v>44383</v>
      </c>
      <c r="F261" s="65">
        <v>44383</v>
      </c>
      <c r="G261" s="64">
        <v>44383.919047569441</v>
      </c>
    </row>
    <row r="262" spans="1:7" outlineLevel="1" x14ac:dyDescent="0.25">
      <c r="A262" t="s">
        <v>109</v>
      </c>
      <c r="B262" t="str">
        <f t="shared" ref="B262:B325" si="4">C262&amp;E262</f>
        <v>BRN44382</v>
      </c>
      <c r="C262" s="36" t="s">
        <v>314</v>
      </c>
      <c r="D262" s="63">
        <v>0.2432</v>
      </c>
      <c r="E262" s="64">
        <v>44382</v>
      </c>
      <c r="F262" s="65">
        <v>44382</v>
      </c>
      <c r="G262" s="64">
        <v>44382.91898545139</v>
      </c>
    </row>
    <row r="263" spans="1:7" outlineLevel="1" x14ac:dyDescent="0.25">
      <c r="A263" t="s">
        <v>109</v>
      </c>
      <c r="B263" t="str">
        <f t="shared" si="4"/>
        <v>BRN44379</v>
      </c>
      <c r="C263" s="36" t="s">
        <v>314</v>
      </c>
      <c r="D263" s="63">
        <v>0.24529999999999999</v>
      </c>
      <c r="E263" s="64">
        <v>44379</v>
      </c>
      <c r="F263" s="65">
        <v>44381</v>
      </c>
      <c r="G263" s="64">
        <v>44379.918892048612</v>
      </c>
    </row>
    <row r="264" spans="1:7" outlineLevel="1" x14ac:dyDescent="0.25">
      <c r="A264" t="s">
        <v>109</v>
      </c>
      <c r="B264" t="str">
        <f t="shared" si="4"/>
        <v>BRN44377</v>
      </c>
      <c r="C264" s="36" t="s">
        <v>314</v>
      </c>
      <c r="D264" s="63">
        <v>0.24809999999999999</v>
      </c>
      <c r="E264" s="64">
        <v>44377</v>
      </c>
      <c r="F264" s="65">
        <v>44378</v>
      </c>
      <c r="G264" s="64">
        <v>44377.918869212961</v>
      </c>
    </row>
    <row r="265" spans="1:7" outlineLevel="1" x14ac:dyDescent="0.25">
      <c r="A265" t="s">
        <v>109</v>
      </c>
      <c r="B265" t="str">
        <f t="shared" si="4"/>
        <v>BRN44376</v>
      </c>
      <c r="C265" s="36" t="s">
        <v>314</v>
      </c>
      <c r="D265" s="63">
        <v>0.25059999999999999</v>
      </c>
      <c r="E265" s="64">
        <v>44376</v>
      </c>
      <c r="F265" s="65">
        <v>44376</v>
      </c>
      <c r="G265" s="64">
        <v>44376.918810300929</v>
      </c>
    </row>
    <row r="266" spans="1:7" outlineLevel="1" x14ac:dyDescent="0.25">
      <c r="A266" t="s">
        <v>109</v>
      </c>
      <c r="B266" t="str">
        <f t="shared" si="4"/>
        <v>BRN44375</v>
      </c>
      <c r="C266" s="36" t="s">
        <v>314</v>
      </c>
      <c r="D266" s="63">
        <v>0.2495</v>
      </c>
      <c r="E266" s="64">
        <v>44375</v>
      </c>
      <c r="F266" s="65">
        <v>44375</v>
      </c>
      <c r="G266" s="64">
        <v>44375.918770104166</v>
      </c>
    </row>
    <row r="267" spans="1:7" outlineLevel="1" x14ac:dyDescent="0.25">
      <c r="A267" t="s">
        <v>109</v>
      </c>
      <c r="B267" t="str">
        <f t="shared" si="4"/>
        <v>BRN44372</v>
      </c>
      <c r="C267" s="36" t="s">
        <v>314</v>
      </c>
      <c r="D267" s="63">
        <v>0.2492</v>
      </c>
      <c r="E267" s="64">
        <v>44372</v>
      </c>
      <c r="F267" s="65">
        <v>44374</v>
      </c>
      <c r="G267" s="64">
        <v>44372.91870185185</v>
      </c>
    </row>
    <row r="268" spans="1:7" outlineLevel="1" x14ac:dyDescent="0.25">
      <c r="A268" t="s">
        <v>109</v>
      </c>
      <c r="B268" t="str">
        <f t="shared" si="4"/>
        <v>BRN44371</v>
      </c>
      <c r="C268" s="36" t="s">
        <v>314</v>
      </c>
      <c r="D268" s="63">
        <v>0.25019999999999998</v>
      </c>
      <c r="E268" s="64">
        <v>44371</v>
      </c>
      <c r="F268" s="65">
        <v>44371</v>
      </c>
      <c r="G268" s="64">
        <v>44371.919384872686</v>
      </c>
    </row>
    <row r="269" spans="1:7" outlineLevel="1" x14ac:dyDescent="0.25">
      <c r="A269" t="s">
        <v>109</v>
      </c>
      <c r="B269" t="str">
        <f t="shared" si="4"/>
        <v>BRN44370</v>
      </c>
      <c r="C269" s="36" t="s">
        <v>314</v>
      </c>
      <c r="D269" s="63">
        <v>0.2477</v>
      </c>
      <c r="E269" s="64">
        <v>44370</v>
      </c>
      <c r="F269" s="65">
        <v>44370</v>
      </c>
      <c r="G269" s="64">
        <v>44370.919366817128</v>
      </c>
    </row>
    <row r="270" spans="1:7" outlineLevel="1" x14ac:dyDescent="0.25">
      <c r="A270" t="s">
        <v>109</v>
      </c>
      <c r="B270" t="str">
        <f t="shared" si="4"/>
        <v>BRN44369</v>
      </c>
      <c r="C270" s="36" t="s">
        <v>314</v>
      </c>
      <c r="D270" s="63">
        <v>0.24679999999999999</v>
      </c>
      <c r="E270" s="64">
        <v>44369</v>
      </c>
      <c r="F270" s="65">
        <v>44369</v>
      </c>
      <c r="G270" s="64">
        <v>44369.919342939815</v>
      </c>
    </row>
    <row r="271" spans="1:7" outlineLevel="1" x14ac:dyDescent="0.25">
      <c r="A271" t="s">
        <v>109</v>
      </c>
      <c r="B271" t="str">
        <f t="shared" si="4"/>
        <v>BRN44368</v>
      </c>
      <c r="C271" s="36" t="s">
        <v>314</v>
      </c>
      <c r="D271" s="63">
        <v>0.24579999999999999</v>
      </c>
      <c r="E271" s="64">
        <v>44368</v>
      </c>
      <c r="F271" s="65">
        <v>44368</v>
      </c>
      <c r="G271" s="64">
        <v>44368.918054710652</v>
      </c>
    </row>
    <row r="272" spans="1:7" outlineLevel="1" x14ac:dyDescent="0.25">
      <c r="A272" t="s">
        <v>109</v>
      </c>
      <c r="B272" t="str">
        <f t="shared" si="4"/>
        <v>BRN44365</v>
      </c>
      <c r="C272" s="36" t="s">
        <v>314</v>
      </c>
      <c r="D272" s="63">
        <v>0.2462</v>
      </c>
      <c r="E272" s="64">
        <v>44365</v>
      </c>
      <c r="F272" s="65">
        <v>44367</v>
      </c>
      <c r="G272" s="64">
        <v>44365.918205787035</v>
      </c>
    </row>
    <row r="273" spans="1:7" outlineLevel="1" x14ac:dyDescent="0.25">
      <c r="A273" t="s">
        <v>109</v>
      </c>
      <c r="B273" t="str">
        <f t="shared" si="4"/>
        <v>BRN44364</v>
      </c>
      <c r="C273" s="36" t="s">
        <v>314</v>
      </c>
      <c r="D273" s="63">
        <v>0.24529999999999999</v>
      </c>
      <c r="E273" s="64">
        <v>44364</v>
      </c>
      <c r="F273" s="65">
        <v>44364</v>
      </c>
      <c r="G273" s="64">
        <v>44364.918171180558</v>
      </c>
    </row>
    <row r="274" spans="1:7" outlineLevel="1" x14ac:dyDescent="0.25">
      <c r="A274" t="s">
        <v>109</v>
      </c>
      <c r="B274" t="str">
        <f t="shared" si="4"/>
        <v>BRN44363</v>
      </c>
      <c r="C274" s="36" t="s">
        <v>314</v>
      </c>
      <c r="D274" s="63">
        <v>0.2424</v>
      </c>
      <c r="E274" s="64">
        <v>44363</v>
      </c>
      <c r="F274" s="65">
        <v>44363</v>
      </c>
      <c r="G274" s="64">
        <v>44363.918124571763</v>
      </c>
    </row>
    <row r="275" spans="1:7" outlineLevel="1" x14ac:dyDescent="0.25">
      <c r="A275" t="s">
        <v>109</v>
      </c>
      <c r="B275" t="str">
        <f t="shared" si="4"/>
        <v>BRN44362</v>
      </c>
      <c r="C275" s="36" t="s">
        <v>314</v>
      </c>
      <c r="D275" s="63">
        <v>0.24030000000000001</v>
      </c>
      <c r="E275" s="64">
        <v>44362</v>
      </c>
      <c r="F275" s="65">
        <v>44362</v>
      </c>
      <c r="G275" s="64">
        <v>44362.918103124997</v>
      </c>
    </row>
    <row r="276" spans="1:7" outlineLevel="1" x14ac:dyDescent="0.25">
      <c r="A276" t="s">
        <v>109</v>
      </c>
      <c r="B276" t="str">
        <f t="shared" si="4"/>
        <v>BRN44361</v>
      </c>
      <c r="C276" s="36" t="s">
        <v>314</v>
      </c>
      <c r="D276" s="63">
        <v>0.23930000000000001</v>
      </c>
      <c r="E276" s="64">
        <v>44361</v>
      </c>
      <c r="F276" s="65">
        <v>44361</v>
      </c>
      <c r="G276" s="64">
        <v>44361.918090196756</v>
      </c>
    </row>
    <row r="277" spans="1:7" outlineLevel="1" x14ac:dyDescent="0.25">
      <c r="A277" t="s">
        <v>109</v>
      </c>
      <c r="B277" t="str">
        <f t="shared" si="4"/>
        <v>BRN44358</v>
      </c>
      <c r="C277" s="36" t="s">
        <v>314</v>
      </c>
      <c r="D277" s="63">
        <v>0.23749999999999999</v>
      </c>
      <c r="E277" s="64">
        <v>44358</v>
      </c>
      <c r="F277" s="65">
        <v>44360</v>
      </c>
      <c r="G277" s="64">
        <v>44358.917920173611</v>
      </c>
    </row>
    <row r="278" spans="1:7" outlineLevel="1" x14ac:dyDescent="0.25">
      <c r="A278" t="s">
        <v>109</v>
      </c>
      <c r="B278" t="str">
        <f t="shared" si="4"/>
        <v>BRN44357</v>
      </c>
      <c r="C278" s="36" t="s">
        <v>314</v>
      </c>
      <c r="D278" s="63">
        <v>0.23880000000000001</v>
      </c>
      <c r="E278" s="64">
        <v>44357</v>
      </c>
      <c r="F278" s="65">
        <v>44357</v>
      </c>
      <c r="G278" s="64">
        <v>44357.917892511578</v>
      </c>
    </row>
    <row r="279" spans="1:7" outlineLevel="1" x14ac:dyDescent="0.25">
      <c r="A279" t="s">
        <v>109</v>
      </c>
      <c r="B279" t="str">
        <f t="shared" si="4"/>
        <v>BRN44356</v>
      </c>
      <c r="C279" s="36" t="s">
        <v>314</v>
      </c>
      <c r="D279" s="63">
        <v>0.23910000000000001</v>
      </c>
      <c r="E279" s="64">
        <v>44356</v>
      </c>
      <c r="F279" s="65">
        <v>44356</v>
      </c>
      <c r="G279" s="64">
        <v>44356.91785795139</v>
      </c>
    </row>
    <row r="280" spans="1:7" outlineLevel="1" x14ac:dyDescent="0.25">
      <c r="A280" t="s">
        <v>109</v>
      </c>
      <c r="B280" t="str">
        <f t="shared" si="4"/>
        <v>BRN44355</v>
      </c>
      <c r="C280" s="36" t="s">
        <v>314</v>
      </c>
      <c r="D280" s="63">
        <v>0.24</v>
      </c>
      <c r="E280" s="64">
        <v>44355</v>
      </c>
      <c r="F280" s="65">
        <v>44355</v>
      </c>
      <c r="G280" s="64">
        <v>44355.917863807874</v>
      </c>
    </row>
    <row r="281" spans="1:7" outlineLevel="1" x14ac:dyDescent="0.25">
      <c r="A281" t="s">
        <v>109</v>
      </c>
      <c r="B281" t="str">
        <f t="shared" si="4"/>
        <v>BRN44354</v>
      </c>
      <c r="C281" s="36" t="s">
        <v>314</v>
      </c>
      <c r="D281" s="63">
        <v>0.2394</v>
      </c>
      <c r="E281" s="64">
        <v>44354</v>
      </c>
      <c r="F281" s="65">
        <v>44354</v>
      </c>
      <c r="G281" s="64">
        <v>44354.917840312497</v>
      </c>
    </row>
    <row r="282" spans="1:7" outlineLevel="1" x14ac:dyDescent="0.25">
      <c r="A282" t="s">
        <v>109</v>
      </c>
      <c r="B282" t="str">
        <f t="shared" si="4"/>
        <v>BRN44351</v>
      </c>
      <c r="C282" s="36" t="s">
        <v>314</v>
      </c>
      <c r="D282" s="63">
        <v>0.2387</v>
      </c>
      <c r="E282" s="64">
        <v>44351</v>
      </c>
      <c r="F282" s="65">
        <v>44353</v>
      </c>
      <c r="G282" s="64">
        <v>44351.917715474534</v>
      </c>
    </row>
    <row r="283" spans="1:7" outlineLevel="1" x14ac:dyDescent="0.25">
      <c r="A283" t="s">
        <v>109</v>
      </c>
      <c r="B283" t="str">
        <f t="shared" si="4"/>
        <v>BRN44350</v>
      </c>
      <c r="C283" s="36" t="s">
        <v>314</v>
      </c>
      <c r="D283" s="63">
        <v>0.23830000000000001</v>
      </c>
      <c r="E283" s="64">
        <v>44350</v>
      </c>
      <c r="F283" s="65">
        <v>44350</v>
      </c>
      <c r="G283" s="64">
        <v>44350.917738159726</v>
      </c>
    </row>
    <row r="284" spans="1:7" outlineLevel="1" x14ac:dyDescent="0.25">
      <c r="A284" t="s">
        <v>109</v>
      </c>
      <c r="B284" t="str">
        <f t="shared" si="4"/>
        <v>BRN44349</v>
      </c>
      <c r="C284" s="36" t="s">
        <v>314</v>
      </c>
      <c r="D284" s="63">
        <v>0.2361</v>
      </c>
      <c r="E284" s="64">
        <v>44349</v>
      </c>
      <c r="F284" s="65">
        <v>44349</v>
      </c>
      <c r="G284" s="64">
        <v>44349.917708136571</v>
      </c>
    </row>
    <row r="285" spans="1:7" outlineLevel="1" x14ac:dyDescent="0.25">
      <c r="A285" t="s">
        <v>109</v>
      </c>
      <c r="B285" t="str">
        <f t="shared" si="4"/>
        <v>BRN44348</v>
      </c>
      <c r="C285" s="36" t="s">
        <v>314</v>
      </c>
      <c r="D285" s="63">
        <v>0.23319999999999999</v>
      </c>
      <c r="E285" s="64">
        <v>44348</v>
      </c>
      <c r="F285" s="65">
        <v>44348</v>
      </c>
      <c r="G285" s="64">
        <v>44348.917672071759</v>
      </c>
    </row>
    <row r="286" spans="1:7" outlineLevel="1" x14ac:dyDescent="0.25">
      <c r="A286" t="s">
        <v>109</v>
      </c>
      <c r="B286" t="str">
        <f t="shared" si="4"/>
        <v>BRN44347</v>
      </c>
      <c r="C286" s="36" t="s">
        <v>314</v>
      </c>
      <c r="D286" s="63">
        <v>0.23069999999999999</v>
      </c>
      <c r="E286" s="64">
        <v>44347</v>
      </c>
      <c r="F286" s="65">
        <v>44347</v>
      </c>
      <c r="G286" s="64">
        <v>44347.917655173609</v>
      </c>
    </row>
    <row r="287" spans="1:7" outlineLevel="1" x14ac:dyDescent="0.25">
      <c r="A287" t="s">
        <v>109</v>
      </c>
      <c r="B287" t="str">
        <f t="shared" si="4"/>
        <v>BRN44344</v>
      </c>
      <c r="C287" s="36" t="s">
        <v>314</v>
      </c>
      <c r="D287" s="63">
        <v>0.23119999999999999</v>
      </c>
      <c r="E287" s="64">
        <v>44344</v>
      </c>
      <c r="F287" s="65">
        <v>44346</v>
      </c>
      <c r="G287" s="64">
        <v>44344.917453703703</v>
      </c>
    </row>
    <row r="288" spans="1:7" outlineLevel="1" x14ac:dyDescent="0.25">
      <c r="A288" t="s">
        <v>109</v>
      </c>
      <c r="B288" t="str">
        <f t="shared" si="4"/>
        <v>BRN44343</v>
      </c>
      <c r="C288" s="36" t="s">
        <v>314</v>
      </c>
      <c r="D288" s="63">
        <v>0.22900000000000001</v>
      </c>
      <c r="E288" s="64">
        <v>44343</v>
      </c>
      <c r="F288" s="65">
        <v>44343</v>
      </c>
      <c r="G288" s="64">
        <v>44343.917387303241</v>
      </c>
    </row>
    <row r="289" spans="1:7" outlineLevel="1" x14ac:dyDescent="0.25">
      <c r="A289" t="s">
        <v>109</v>
      </c>
      <c r="B289" t="str">
        <f t="shared" si="4"/>
        <v>BRN44342</v>
      </c>
      <c r="C289" s="36" t="s">
        <v>314</v>
      </c>
      <c r="D289" s="63">
        <v>0.22789999999999999</v>
      </c>
      <c r="E289" s="64">
        <v>44342</v>
      </c>
      <c r="F289" s="65">
        <v>44342</v>
      </c>
      <c r="G289" s="64">
        <v>44342.917349768519</v>
      </c>
    </row>
    <row r="290" spans="1:7" outlineLevel="1" x14ac:dyDescent="0.25">
      <c r="A290" t="s">
        <v>109</v>
      </c>
      <c r="B290" t="str">
        <f t="shared" si="4"/>
        <v>BRN44341</v>
      </c>
      <c r="C290" s="36" t="s">
        <v>314</v>
      </c>
      <c r="D290" s="63">
        <v>0.2268</v>
      </c>
      <c r="E290" s="64">
        <v>44341</v>
      </c>
      <c r="F290" s="65">
        <v>44341</v>
      </c>
      <c r="G290" s="64">
        <v>44341.917325497685</v>
      </c>
    </row>
    <row r="291" spans="1:7" outlineLevel="1" x14ac:dyDescent="0.25">
      <c r="A291" t="s">
        <v>109</v>
      </c>
      <c r="B291" t="str">
        <f t="shared" si="4"/>
        <v>BRN44337</v>
      </c>
      <c r="C291" s="36" t="s">
        <v>314</v>
      </c>
      <c r="D291" s="63">
        <v>0.22670000000000001</v>
      </c>
      <c r="E291" s="64">
        <v>44337</v>
      </c>
      <c r="F291" s="65">
        <v>44340</v>
      </c>
      <c r="G291" s="64">
        <v>44337.920093368055</v>
      </c>
    </row>
    <row r="292" spans="1:7" outlineLevel="1" x14ac:dyDescent="0.25">
      <c r="A292" t="s">
        <v>109</v>
      </c>
      <c r="B292" t="str">
        <f t="shared" si="4"/>
        <v>BRN44336</v>
      </c>
      <c r="C292" s="36" t="s">
        <v>314</v>
      </c>
      <c r="D292" s="63">
        <v>0.2283</v>
      </c>
      <c r="E292" s="64">
        <v>44336</v>
      </c>
      <c r="F292" s="65">
        <v>44336</v>
      </c>
      <c r="G292" s="64">
        <v>44336.920090127314</v>
      </c>
    </row>
    <row r="293" spans="1:7" outlineLevel="1" x14ac:dyDescent="0.25">
      <c r="A293" t="s">
        <v>109</v>
      </c>
      <c r="B293" t="str">
        <f t="shared" si="4"/>
        <v>BRN44335</v>
      </c>
      <c r="C293" s="36" t="s">
        <v>314</v>
      </c>
      <c r="D293" s="63">
        <v>0.2288</v>
      </c>
      <c r="E293" s="64">
        <v>44335</v>
      </c>
      <c r="F293" s="65">
        <v>44335</v>
      </c>
      <c r="G293" s="64">
        <v>44335.9200403125</v>
      </c>
    </row>
    <row r="294" spans="1:7" outlineLevel="1" x14ac:dyDescent="0.25">
      <c r="A294" t="s">
        <v>109</v>
      </c>
      <c r="B294" t="str">
        <f t="shared" si="4"/>
        <v>BRN44334</v>
      </c>
      <c r="C294" s="36" t="s">
        <v>314</v>
      </c>
      <c r="D294" s="63">
        <v>0.2293</v>
      </c>
      <c r="E294" s="64">
        <v>44334</v>
      </c>
      <c r="F294" s="65">
        <v>44334</v>
      </c>
      <c r="G294" s="64">
        <v>44334.919997766207</v>
      </c>
    </row>
    <row r="295" spans="1:7" outlineLevel="1" x14ac:dyDescent="0.25">
      <c r="A295" t="s">
        <v>109</v>
      </c>
      <c r="B295" t="str">
        <f t="shared" si="4"/>
        <v>BRN44333</v>
      </c>
      <c r="C295" s="36" t="s">
        <v>314</v>
      </c>
      <c r="D295" s="63">
        <v>0.2291</v>
      </c>
      <c r="E295" s="64">
        <v>44333</v>
      </c>
      <c r="F295" s="65">
        <v>44333</v>
      </c>
      <c r="G295" s="64">
        <v>44333.919976469908</v>
      </c>
    </row>
    <row r="296" spans="1:7" outlineLevel="1" x14ac:dyDescent="0.25">
      <c r="A296" t="s">
        <v>109</v>
      </c>
      <c r="B296" t="str">
        <f t="shared" si="4"/>
        <v>BRN44330</v>
      </c>
      <c r="C296" s="36" t="s">
        <v>314</v>
      </c>
      <c r="D296" s="63">
        <v>0.22989999999999999</v>
      </c>
      <c r="E296" s="64">
        <v>44330</v>
      </c>
      <c r="F296" s="65">
        <v>44332</v>
      </c>
      <c r="G296" s="64">
        <v>44330.919939085645</v>
      </c>
    </row>
    <row r="297" spans="1:7" outlineLevel="1" x14ac:dyDescent="0.25">
      <c r="A297" t="s">
        <v>109</v>
      </c>
      <c r="B297" t="str">
        <f t="shared" si="4"/>
        <v>BRN44329</v>
      </c>
      <c r="C297" s="36" t="s">
        <v>314</v>
      </c>
      <c r="D297" s="63">
        <v>0.22969999999999999</v>
      </c>
      <c r="E297" s="64">
        <v>44329</v>
      </c>
      <c r="F297" s="65">
        <v>44329</v>
      </c>
      <c r="G297" s="64">
        <v>44329.919875428241</v>
      </c>
    </row>
    <row r="298" spans="1:7" outlineLevel="1" x14ac:dyDescent="0.25">
      <c r="A298" t="s">
        <v>109</v>
      </c>
      <c r="B298" t="str">
        <f t="shared" si="4"/>
        <v>BRN44328</v>
      </c>
      <c r="C298" s="36" t="s">
        <v>314</v>
      </c>
      <c r="D298" s="63">
        <v>0.23019999999999999</v>
      </c>
      <c r="E298" s="64">
        <v>44328</v>
      </c>
      <c r="F298" s="65">
        <v>44328</v>
      </c>
      <c r="G298" s="64">
        <v>44328.919883831019</v>
      </c>
    </row>
    <row r="299" spans="1:7" outlineLevel="1" x14ac:dyDescent="0.25">
      <c r="A299" t="s">
        <v>109</v>
      </c>
      <c r="B299" t="str">
        <f t="shared" si="4"/>
        <v>BRN44327</v>
      </c>
      <c r="C299" s="36" t="s">
        <v>314</v>
      </c>
      <c r="D299" s="63">
        <v>0.2311</v>
      </c>
      <c r="E299" s="64">
        <v>44327</v>
      </c>
      <c r="F299" s="65">
        <v>44327</v>
      </c>
      <c r="G299" s="64">
        <v>44327.919845370372</v>
      </c>
    </row>
    <row r="300" spans="1:7" outlineLevel="1" x14ac:dyDescent="0.25">
      <c r="A300" t="s">
        <v>109</v>
      </c>
      <c r="B300" t="str">
        <f t="shared" si="4"/>
        <v>BRN44326</v>
      </c>
      <c r="C300" s="36" t="s">
        <v>314</v>
      </c>
      <c r="D300" s="63">
        <v>0.23130000000000001</v>
      </c>
      <c r="E300" s="64">
        <v>44326</v>
      </c>
      <c r="F300" s="65">
        <v>44326</v>
      </c>
      <c r="G300" s="64">
        <v>44326.9198096412</v>
      </c>
    </row>
    <row r="301" spans="1:7" outlineLevel="1" x14ac:dyDescent="0.25">
      <c r="A301" t="s">
        <v>109</v>
      </c>
      <c r="B301" t="str">
        <f t="shared" si="4"/>
        <v>BRN44323</v>
      </c>
      <c r="C301" s="36" t="s">
        <v>314</v>
      </c>
      <c r="D301" s="63">
        <v>0.2324</v>
      </c>
      <c r="E301" s="64">
        <v>44323</v>
      </c>
      <c r="F301" s="65">
        <v>44325</v>
      </c>
      <c r="G301" s="64">
        <v>44323.919742627317</v>
      </c>
    </row>
    <row r="302" spans="1:7" outlineLevel="1" x14ac:dyDescent="0.25">
      <c r="A302" t="s">
        <v>109</v>
      </c>
      <c r="B302" t="str">
        <f t="shared" si="4"/>
        <v>BRN44322</v>
      </c>
      <c r="C302" s="36" t="s">
        <v>314</v>
      </c>
      <c r="D302" s="63">
        <v>0.23050000000000001</v>
      </c>
      <c r="E302" s="64">
        <v>44322</v>
      </c>
      <c r="F302" s="65">
        <v>44322</v>
      </c>
      <c r="G302" s="64">
        <v>44322.918575578704</v>
      </c>
    </row>
    <row r="303" spans="1:7" outlineLevel="1" x14ac:dyDescent="0.25">
      <c r="A303" t="s">
        <v>109</v>
      </c>
      <c r="B303" t="str">
        <f t="shared" si="4"/>
        <v>BRN44321</v>
      </c>
      <c r="C303" s="36" t="s">
        <v>314</v>
      </c>
      <c r="D303" s="63">
        <v>0.22800000000000001</v>
      </c>
      <c r="E303" s="64">
        <v>44321</v>
      </c>
      <c r="F303" s="65">
        <v>44321</v>
      </c>
      <c r="G303" s="64">
        <v>44321.91852835648</v>
      </c>
    </row>
    <row r="304" spans="1:7" outlineLevel="1" x14ac:dyDescent="0.25">
      <c r="A304" t="s">
        <v>109</v>
      </c>
      <c r="B304" t="str">
        <f t="shared" si="4"/>
        <v>BRN44320</v>
      </c>
      <c r="C304" s="36" t="s">
        <v>314</v>
      </c>
      <c r="D304" s="63">
        <v>0.2263</v>
      </c>
      <c r="E304" s="64">
        <v>44320</v>
      </c>
      <c r="F304" s="65">
        <v>44320</v>
      </c>
      <c r="G304" s="64">
        <v>44320.918500891203</v>
      </c>
    </row>
    <row r="305" spans="1:7" outlineLevel="1" x14ac:dyDescent="0.25">
      <c r="A305" t="s">
        <v>109</v>
      </c>
      <c r="B305" t="str">
        <f t="shared" si="4"/>
        <v>BRN44319</v>
      </c>
      <c r="C305" s="36" t="s">
        <v>314</v>
      </c>
      <c r="D305" s="63">
        <v>0.22689999999999999</v>
      </c>
      <c r="E305" s="64">
        <v>44319</v>
      </c>
      <c r="F305" s="65">
        <v>44319</v>
      </c>
      <c r="G305" s="64">
        <v>44319.918448692129</v>
      </c>
    </row>
    <row r="306" spans="1:7" outlineLevel="1" x14ac:dyDescent="0.25">
      <c r="A306" t="s">
        <v>109</v>
      </c>
      <c r="B306" t="str">
        <f t="shared" si="4"/>
        <v>BRN44316</v>
      </c>
      <c r="C306" s="36" t="s">
        <v>314</v>
      </c>
      <c r="D306" s="63">
        <v>0.22720000000000001</v>
      </c>
      <c r="E306" s="64">
        <v>44316</v>
      </c>
      <c r="F306" s="65">
        <v>44318</v>
      </c>
      <c r="G306" s="64">
        <v>44316.918249918985</v>
      </c>
    </row>
    <row r="307" spans="1:7" outlineLevel="1" x14ac:dyDescent="0.25">
      <c r="A307" t="s">
        <v>109</v>
      </c>
      <c r="B307" t="str">
        <f t="shared" si="4"/>
        <v>BRN44315</v>
      </c>
      <c r="C307" s="36" t="s">
        <v>314</v>
      </c>
      <c r="D307" s="63">
        <v>0.2293</v>
      </c>
      <c r="E307" s="64">
        <v>44315</v>
      </c>
      <c r="F307" s="65">
        <v>44315</v>
      </c>
      <c r="G307" s="64">
        <v>44315.91824791667</v>
      </c>
    </row>
    <row r="308" spans="1:7" outlineLevel="1" x14ac:dyDescent="0.25">
      <c r="A308" t="s">
        <v>109</v>
      </c>
      <c r="B308" t="str">
        <f t="shared" si="4"/>
        <v>BRN44246</v>
      </c>
      <c r="C308" s="36" t="s">
        <v>314</v>
      </c>
      <c r="D308" s="63">
        <v>0.23380000000000001</v>
      </c>
      <c r="E308" s="64">
        <v>44246</v>
      </c>
      <c r="F308" s="65">
        <v>44314</v>
      </c>
      <c r="G308" s="64">
        <v>44246.918008333334</v>
      </c>
    </row>
    <row r="309" spans="1:7" outlineLevel="1" x14ac:dyDescent="0.25">
      <c r="A309" t="s">
        <v>109</v>
      </c>
      <c r="B309" t="str">
        <f t="shared" si="4"/>
        <v>BRN44245</v>
      </c>
      <c r="C309" s="36" t="s">
        <v>314</v>
      </c>
      <c r="D309" s="63">
        <v>0.2336</v>
      </c>
      <c r="E309" s="64">
        <v>44245</v>
      </c>
      <c r="F309" s="65">
        <v>44245</v>
      </c>
      <c r="G309" s="64">
        <v>44245.917984837964</v>
      </c>
    </row>
    <row r="310" spans="1:7" outlineLevel="1" x14ac:dyDescent="0.25">
      <c r="A310" t="s">
        <v>109</v>
      </c>
      <c r="B310" t="str">
        <f t="shared" si="4"/>
        <v>BRN44244</v>
      </c>
      <c r="C310" s="36" t="s">
        <v>314</v>
      </c>
      <c r="D310" s="63">
        <v>0.2356</v>
      </c>
      <c r="E310" s="64">
        <v>44244</v>
      </c>
      <c r="F310" s="65">
        <v>44244</v>
      </c>
      <c r="G310" s="64">
        <v>44244.917880706016</v>
      </c>
    </row>
    <row r="311" spans="1:7" outlineLevel="1" x14ac:dyDescent="0.25">
      <c r="A311" t="s">
        <v>109</v>
      </c>
      <c r="B311" t="str">
        <f t="shared" si="4"/>
        <v>BRN44243</v>
      </c>
      <c r="C311" s="36" t="s">
        <v>314</v>
      </c>
      <c r="D311" s="63">
        <v>0.23619999999999999</v>
      </c>
      <c r="E311" s="64">
        <v>44243</v>
      </c>
      <c r="F311" s="65">
        <v>44243</v>
      </c>
      <c r="G311" s="64">
        <v>44243.917890659723</v>
      </c>
    </row>
    <row r="312" spans="1:7" outlineLevel="1" x14ac:dyDescent="0.25">
      <c r="A312" t="s">
        <v>109</v>
      </c>
      <c r="B312" t="str">
        <f t="shared" si="4"/>
        <v>BRN44239</v>
      </c>
      <c r="C312" s="36" t="s">
        <v>314</v>
      </c>
      <c r="D312" s="63">
        <v>0.23630000000000001</v>
      </c>
      <c r="E312" s="64">
        <v>44239</v>
      </c>
      <c r="F312" s="65">
        <v>44242</v>
      </c>
      <c r="G312" s="64">
        <v>44239.917737233794</v>
      </c>
    </row>
    <row r="313" spans="1:7" outlineLevel="1" x14ac:dyDescent="0.25">
      <c r="A313" t="s">
        <v>109</v>
      </c>
      <c r="B313" t="str">
        <f t="shared" si="4"/>
        <v>BRN44238</v>
      </c>
      <c r="C313" s="36" t="s">
        <v>314</v>
      </c>
      <c r="D313" s="63">
        <v>0.2359</v>
      </c>
      <c r="E313" s="64">
        <v>44238</v>
      </c>
      <c r="F313" s="65">
        <v>44238</v>
      </c>
      <c r="G313" s="64">
        <v>44238.917699456018</v>
      </c>
    </row>
    <row r="314" spans="1:7" outlineLevel="1" x14ac:dyDescent="0.25">
      <c r="A314" t="s">
        <v>109</v>
      </c>
      <c r="B314" t="str">
        <f t="shared" si="4"/>
        <v>BRN44237</v>
      </c>
      <c r="C314" s="36" t="s">
        <v>314</v>
      </c>
      <c r="D314" s="63">
        <v>0.23580000000000001</v>
      </c>
      <c r="E314" s="64">
        <v>44237</v>
      </c>
      <c r="F314" s="65">
        <v>44237</v>
      </c>
      <c r="G314" s="64">
        <v>44237.917652314813</v>
      </c>
    </row>
    <row r="315" spans="1:7" outlineLevel="1" x14ac:dyDescent="0.25">
      <c r="A315" t="s">
        <v>109</v>
      </c>
      <c r="B315" t="str">
        <f t="shared" si="4"/>
        <v>BRN44236</v>
      </c>
      <c r="C315" s="36" t="s">
        <v>314</v>
      </c>
      <c r="D315" s="63">
        <v>0.23549999999999999</v>
      </c>
      <c r="E315" s="64">
        <v>44236</v>
      </c>
      <c r="F315" s="65">
        <v>44236</v>
      </c>
      <c r="G315" s="64">
        <v>44236.917621990739</v>
      </c>
    </row>
    <row r="316" spans="1:7" outlineLevel="1" x14ac:dyDescent="0.25">
      <c r="A316" t="s">
        <v>109</v>
      </c>
      <c r="B316" t="str">
        <f t="shared" si="4"/>
        <v>BRN44235</v>
      </c>
      <c r="C316" s="36" t="s">
        <v>314</v>
      </c>
      <c r="D316" s="63">
        <v>0.23799999999999999</v>
      </c>
      <c r="E316" s="64">
        <v>44235</v>
      </c>
      <c r="F316" s="65">
        <v>44235</v>
      </c>
      <c r="G316" s="64">
        <v>44235.917557141205</v>
      </c>
    </row>
    <row r="317" spans="1:7" outlineLevel="1" x14ac:dyDescent="0.25">
      <c r="A317" t="s">
        <v>109</v>
      </c>
      <c r="B317" t="str">
        <f t="shared" si="4"/>
        <v>BRN44232</v>
      </c>
      <c r="C317" s="36" t="s">
        <v>314</v>
      </c>
      <c r="D317" s="63">
        <v>0.23780000000000001</v>
      </c>
      <c r="E317" s="64">
        <v>44232</v>
      </c>
      <c r="F317" s="65">
        <v>44234</v>
      </c>
      <c r="G317" s="64">
        <v>44232.917487766201</v>
      </c>
    </row>
    <row r="318" spans="1:7" outlineLevel="1" x14ac:dyDescent="0.25">
      <c r="A318" t="s">
        <v>109</v>
      </c>
      <c r="B318" t="str">
        <f t="shared" si="4"/>
        <v>BRN44231</v>
      </c>
      <c r="C318" s="36" t="s">
        <v>314</v>
      </c>
      <c r="D318" s="63">
        <v>0.23680000000000001</v>
      </c>
      <c r="E318" s="64">
        <v>44231</v>
      </c>
      <c r="F318" s="65">
        <v>44231</v>
      </c>
      <c r="G318" s="64">
        <v>44231.917429942128</v>
      </c>
    </row>
    <row r="319" spans="1:7" outlineLevel="1" x14ac:dyDescent="0.25">
      <c r="A319" t="s">
        <v>109</v>
      </c>
      <c r="B319" t="str">
        <f t="shared" si="4"/>
        <v>BRN44230</v>
      </c>
      <c r="C319" s="36" t="s">
        <v>314</v>
      </c>
      <c r="D319" s="63">
        <v>0.23849999999999999</v>
      </c>
      <c r="E319" s="64">
        <v>44230</v>
      </c>
      <c r="F319" s="65">
        <v>44230</v>
      </c>
      <c r="G319" s="64">
        <v>44230.917380127314</v>
      </c>
    </row>
    <row r="320" spans="1:7" outlineLevel="1" x14ac:dyDescent="0.25">
      <c r="A320" t="s">
        <v>109</v>
      </c>
      <c r="B320" t="str">
        <f t="shared" si="4"/>
        <v>BRN44229</v>
      </c>
      <c r="C320" s="36" t="s">
        <v>314</v>
      </c>
      <c r="D320" s="63">
        <v>0.2387</v>
      </c>
      <c r="E320" s="64">
        <v>44229</v>
      </c>
      <c r="F320" s="65">
        <v>44229</v>
      </c>
      <c r="G320" s="64">
        <v>44229.917329745367</v>
      </c>
    </row>
    <row r="321" spans="1:7" outlineLevel="1" x14ac:dyDescent="0.25">
      <c r="A321" t="s">
        <v>109</v>
      </c>
      <c r="B321" t="str">
        <f t="shared" si="4"/>
        <v>BRN44228</v>
      </c>
      <c r="C321" s="36" t="s">
        <v>314</v>
      </c>
      <c r="D321" s="63">
        <v>0.2349</v>
      </c>
      <c r="E321" s="64">
        <v>44228</v>
      </c>
      <c r="F321" s="65">
        <v>44228</v>
      </c>
      <c r="G321" s="64">
        <v>44228.917283182869</v>
      </c>
    </row>
    <row r="322" spans="1:7" outlineLevel="1" x14ac:dyDescent="0.25">
      <c r="A322" t="s">
        <v>109</v>
      </c>
      <c r="B322" t="str">
        <f t="shared" si="4"/>
        <v>BRN44225</v>
      </c>
      <c r="C322" s="36" t="s">
        <v>314</v>
      </c>
      <c r="D322" s="63">
        <v>0.23350000000000001</v>
      </c>
      <c r="E322" s="64">
        <v>44225</v>
      </c>
      <c r="F322" s="65">
        <v>44227</v>
      </c>
      <c r="G322" s="64">
        <v>44225.91721565972</v>
      </c>
    </row>
    <row r="323" spans="1:7" outlineLevel="1" x14ac:dyDescent="0.25">
      <c r="A323" t="s">
        <v>109</v>
      </c>
      <c r="B323" t="str">
        <f t="shared" si="4"/>
        <v>BRN44224</v>
      </c>
      <c r="C323" s="36" t="s">
        <v>314</v>
      </c>
      <c r="D323" s="63">
        <v>0.2361</v>
      </c>
      <c r="E323" s="64">
        <v>44224</v>
      </c>
      <c r="F323" s="65">
        <v>44224</v>
      </c>
      <c r="G323" s="64">
        <v>44224.917155405092</v>
      </c>
    </row>
    <row r="324" spans="1:7" outlineLevel="1" x14ac:dyDescent="0.25">
      <c r="A324" t="s">
        <v>109</v>
      </c>
      <c r="B324" t="str">
        <f t="shared" si="4"/>
        <v>BRN44223</v>
      </c>
      <c r="C324" s="36" t="s">
        <v>314</v>
      </c>
      <c r="D324" s="63">
        <v>0.2369</v>
      </c>
      <c r="E324" s="64">
        <v>44223</v>
      </c>
      <c r="F324" s="65">
        <v>44223</v>
      </c>
      <c r="G324" s="64">
        <v>44223.917128668982</v>
      </c>
    </row>
    <row r="325" spans="1:7" outlineLevel="1" x14ac:dyDescent="0.25">
      <c r="A325" t="s">
        <v>109</v>
      </c>
      <c r="B325" t="str">
        <f t="shared" si="4"/>
        <v>BRN44222</v>
      </c>
      <c r="C325" s="36" t="s">
        <v>314</v>
      </c>
      <c r="D325" s="63">
        <v>0.2366</v>
      </c>
      <c r="E325" s="64">
        <v>44222</v>
      </c>
      <c r="F325" s="65">
        <v>44222</v>
      </c>
      <c r="G325" s="64">
        <v>44222.917079432867</v>
      </c>
    </row>
    <row r="326" spans="1:7" outlineLevel="1" x14ac:dyDescent="0.25">
      <c r="A326" t="s">
        <v>109</v>
      </c>
      <c r="B326" t="str">
        <f t="shared" ref="B326:B389" si="5">C326&amp;E326</f>
        <v>BRN44221</v>
      </c>
      <c r="C326" s="36" t="s">
        <v>314</v>
      </c>
      <c r="D326" s="63">
        <v>0.23300000000000001</v>
      </c>
      <c r="E326" s="64">
        <v>44221</v>
      </c>
      <c r="F326" s="65">
        <v>44221</v>
      </c>
      <c r="G326" s="64">
        <v>44221.917050266202</v>
      </c>
    </row>
    <row r="327" spans="1:7" outlineLevel="1" x14ac:dyDescent="0.25">
      <c r="A327" t="s">
        <v>109</v>
      </c>
      <c r="B327" t="str">
        <f t="shared" si="5"/>
        <v>BRN44218</v>
      </c>
      <c r="C327" s="36" t="s">
        <v>314</v>
      </c>
      <c r="D327" s="63">
        <v>0.23319999999999999</v>
      </c>
      <c r="E327" s="64">
        <v>44218</v>
      </c>
      <c r="F327" s="65">
        <v>44220</v>
      </c>
      <c r="G327" s="64">
        <v>44218.919574305553</v>
      </c>
    </row>
    <row r="328" spans="1:7" outlineLevel="1" x14ac:dyDescent="0.25">
      <c r="A328" t="s">
        <v>109</v>
      </c>
      <c r="B328" t="str">
        <f t="shared" si="5"/>
        <v>BRN44217</v>
      </c>
      <c r="C328" s="36" t="s">
        <v>314</v>
      </c>
      <c r="D328" s="63">
        <v>0.23599999999999999</v>
      </c>
      <c r="E328" s="64">
        <v>44217</v>
      </c>
      <c r="F328" s="65">
        <v>44217</v>
      </c>
      <c r="G328" s="64">
        <v>44217.919526585647</v>
      </c>
    </row>
    <row r="329" spans="1:7" outlineLevel="1" x14ac:dyDescent="0.25">
      <c r="A329" t="s">
        <v>109</v>
      </c>
      <c r="B329" t="str">
        <f t="shared" si="5"/>
        <v>BRN44216</v>
      </c>
      <c r="C329" s="36" t="s">
        <v>314</v>
      </c>
      <c r="D329" s="63">
        <v>0.23849999999999999</v>
      </c>
      <c r="E329" s="64">
        <v>44216</v>
      </c>
      <c r="F329" s="65">
        <v>44216</v>
      </c>
      <c r="G329" s="64">
        <v>44216.919487581021</v>
      </c>
    </row>
    <row r="330" spans="1:7" outlineLevel="1" x14ac:dyDescent="0.25">
      <c r="A330" t="s">
        <v>109</v>
      </c>
      <c r="B330" t="str">
        <f t="shared" si="5"/>
        <v>BRN44215</v>
      </c>
      <c r="C330" s="36" t="s">
        <v>314</v>
      </c>
      <c r="D330" s="63">
        <v>0.2392</v>
      </c>
      <c r="E330" s="64">
        <v>44215</v>
      </c>
      <c r="F330" s="65">
        <v>44215</v>
      </c>
      <c r="G330" s="64">
        <v>44215.919460069446</v>
      </c>
    </row>
    <row r="331" spans="1:7" outlineLevel="1" x14ac:dyDescent="0.25">
      <c r="A331" t="s">
        <v>109</v>
      </c>
      <c r="B331" t="str">
        <f t="shared" si="5"/>
        <v>BRN44214</v>
      </c>
      <c r="C331" s="36" t="s">
        <v>314</v>
      </c>
      <c r="D331" s="63">
        <v>0.24160000000000001</v>
      </c>
      <c r="E331" s="64">
        <v>44214</v>
      </c>
      <c r="F331" s="65">
        <v>44214</v>
      </c>
      <c r="G331" s="64">
        <v>44214.919389317132</v>
      </c>
    </row>
    <row r="332" spans="1:7" outlineLevel="1" x14ac:dyDescent="0.25">
      <c r="A332" t="s">
        <v>109</v>
      </c>
      <c r="B332" t="str">
        <f t="shared" si="5"/>
        <v>BRN44211</v>
      </c>
      <c r="C332" s="36" t="s">
        <v>314</v>
      </c>
      <c r="D332" s="63">
        <v>0.2412</v>
      </c>
      <c r="E332" s="64">
        <v>44211</v>
      </c>
      <c r="F332" s="65">
        <v>44213</v>
      </c>
      <c r="G332" s="64">
        <v>44211.919304895833</v>
      </c>
    </row>
    <row r="333" spans="1:7" outlineLevel="1" x14ac:dyDescent="0.25">
      <c r="A333" t="s">
        <v>109</v>
      </c>
      <c r="B333" t="str">
        <f t="shared" si="5"/>
        <v>BRN44210</v>
      </c>
      <c r="C333" s="36" t="s">
        <v>314</v>
      </c>
      <c r="D333" s="63">
        <v>0.2419</v>
      </c>
      <c r="E333" s="64">
        <v>44210</v>
      </c>
      <c r="F333" s="65">
        <v>44210</v>
      </c>
      <c r="G333" s="64">
        <v>44210.919269479164</v>
      </c>
    </row>
    <row r="334" spans="1:7" outlineLevel="1" x14ac:dyDescent="0.25">
      <c r="A334" t="s">
        <v>109</v>
      </c>
      <c r="B334" t="str">
        <f t="shared" si="5"/>
        <v>BRN44209</v>
      </c>
      <c r="C334" s="36" t="s">
        <v>314</v>
      </c>
      <c r="D334" s="63">
        <v>0.2394</v>
      </c>
      <c r="E334" s="64">
        <v>44209</v>
      </c>
      <c r="F334" s="65">
        <v>44209</v>
      </c>
      <c r="G334" s="64">
        <v>44209.919249965278</v>
      </c>
    </row>
    <row r="335" spans="1:7" outlineLevel="1" x14ac:dyDescent="0.25">
      <c r="A335" t="s">
        <v>109</v>
      </c>
      <c r="B335" t="str">
        <f t="shared" si="5"/>
        <v>BRN44208</v>
      </c>
      <c r="C335" s="36" t="s">
        <v>314</v>
      </c>
      <c r="D335" s="63">
        <v>0.2356</v>
      </c>
      <c r="E335" s="64">
        <v>44208</v>
      </c>
      <c r="F335" s="65">
        <v>44208</v>
      </c>
      <c r="G335" s="64">
        <v>44208.919174386574</v>
      </c>
    </row>
    <row r="336" spans="1:7" outlineLevel="1" x14ac:dyDescent="0.25">
      <c r="A336" t="s">
        <v>109</v>
      </c>
      <c r="B336" t="str">
        <f t="shared" si="5"/>
        <v>BRN44207</v>
      </c>
      <c r="C336" s="36" t="s">
        <v>314</v>
      </c>
      <c r="D336" s="63">
        <v>0.23280000000000001</v>
      </c>
      <c r="E336" s="64">
        <v>44207</v>
      </c>
      <c r="F336" s="65">
        <v>44207</v>
      </c>
      <c r="G336" s="64">
        <v>44207.919183645834</v>
      </c>
    </row>
    <row r="337" spans="1:7" outlineLevel="1" x14ac:dyDescent="0.25">
      <c r="A337" t="s">
        <v>109</v>
      </c>
      <c r="B337" t="str">
        <f t="shared" si="5"/>
        <v>BRN44204</v>
      </c>
      <c r="C337" s="36" t="s">
        <v>314</v>
      </c>
      <c r="D337" s="63">
        <v>0.23580000000000001</v>
      </c>
      <c r="E337" s="64">
        <v>44204</v>
      </c>
      <c r="F337" s="65">
        <v>44206</v>
      </c>
      <c r="G337" s="64">
        <v>44204.917911539349</v>
      </c>
    </row>
    <row r="338" spans="1:7" outlineLevel="1" x14ac:dyDescent="0.25">
      <c r="A338" t="s">
        <v>109</v>
      </c>
      <c r="B338" t="str">
        <f t="shared" si="5"/>
        <v>BRN44203</v>
      </c>
      <c r="C338" s="36" t="s">
        <v>314</v>
      </c>
      <c r="D338" s="63">
        <v>0.2364</v>
      </c>
      <c r="E338" s="64">
        <v>44203</v>
      </c>
      <c r="F338" s="65">
        <v>44203</v>
      </c>
      <c r="G338" s="64">
        <v>44203.917849456018</v>
      </c>
    </row>
    <row r="339" spans="1:7" outlineLevel="1" x14ac:dyDescent="0.25">
      <c r="A339" t="s">
        <v>109</v>
      </c>
      <c r="B339" t="str">
        <f t="shared" si="5"/>
        <v>BRN44202</v>
      </c>
      <c r="C339" s="36" t="s">
        <v>314</v>
      </c>
      <c r="D339" s="63">
        <v>0.23899999999999999</v>
      </c>
      <c r="E339" s="64">
        <v>44202</v>
      </c>
      <c r="F339" s="65">
        <v>44202</v>
      </c>
      <c r="G339" s="64">
        <v>44202.917833414351</v>
      </c>
    </row>
    <row r="340" spans="1:7" outlineLevel="1" x14ac:dyDescent="0.25">
      <c r="A340" t="s">
        <v>109</v>
      </c>
      <c r="B340" t="str">
        <f t="shared" si="5"/>
        <v>BRN44201</v>
      </c>
      <c r="C340" s="36" t="s">
        <v>314</v>
      </c>
      <c r="D340" s="63">
        <v>0.2399</v>
      </c>
      <c r="E340" s="64">
        <v>44201</v>
      </c>
      <c r="F340" s="65">
        <v>44201</v>
      </c>
      <c r="G340" s="64">
        <v>44201.917751851855</v>
      </c>
    </row>
    <row r="341" spans="1:7" outlineLevel="1" x14ac:dyDescent="0.25">
      <c r="A341" t="s">
        <v>109</v>
      </c>
      <c r="B341" t="str">
        <f t="shared" si="5"/>
        <v>BRN44200</v>
      </c>
      <c r="C341" s="36" t="s">
        <v>314</v>
      </c>
      <c r="D341" s="63">
        <v>0.24440000000000001</v>
      </c>
      <c r="E341" s="64">
        <v>44200</v>
      </c>
      <c r="F341" s="65">
        <v>44200</v>
      </c>
      <c r="G341" s="64">
        <v>44200.917732789349</v>
      </c>
    </row>
    <row r="342" spans="1:7" outlineLevel="1" x14ac:dyDescent="0.25">
      <c r="A342" t="s">
        <v>109</v>
      </c>
      <c r="B342" t="str">
        <f t="shared" si="5"/>
        <v>BRN44196</v>
      </c>
      <c r="C342" s="36" t="s">
        <v>314</v>
      </c>
      <c r="D342" s="63">
        <v>0.24510000000000001</v>
      </c>
      <c r="E342" s="64">
        <v>44196</v>
      </c>
      <c r="F342" s="65">
        <v>44199</v>
      </c>
      <c r="G342" s="64">
        <v>44196.917571180558</v>
      </c>
    </row>
    <row r="343" spans="1:7" outlineLevel="1" x14ac:dyDescent="0.25">
      <c r="A343" t="s">
        <v>109</v>
      </c>
      <c r="B343" t="str">
        <f t="shared" si="5"/>
        <v>BRN44195</v>
      </c>
      <c r="C343" s="36" t="s">
        <v>314</v>
      </c>
      <c r="D343" s="63">
        <v>0.24610000000000001</v>
      </c>
      <c r="E343" s="64">
        <v>44195</v>
      </c>
      <c r="F343" s="65">
        <v>44195</v>
      </c>
      <c r="G343" s="64">
        <v>44195.917573298611</v>
      </c>
    </row>
    <row r="344" spans="1:7" outlineLevel="1" x14ac:dyDescent="0.25">
      <c r="A344" t="s">
        <v>109</v>
      </c>
      <c r="B344" t="str">
        <f t="shared" si="5"/>
        <v>BRN44194</v>
      </c>
      <c r="C344" s="36" t="s">
        <v>314</v>
      </c>
      <c r="D344" s="63">
        <v>0.24679999999999999</v>
      </c>
      <c r="E344" s="64">
        <v>44194</v>
      </c>
      <c r="F344" s="65">
        <v>44194</v>
      </c>
      <c r="G344" s="64">
        <v>44194.917537766203</v>
      </c>
    </row>
    <row r="345" spans="1:7" outlineLevel="1" x14ac:dyDescent="0.25">
      <c r="A345" t="s">
        <v>109</v>
      </c>
      <c r="B345" t="str">
        <f t="shared" si="5"/>
        <v>BRN44189</v>
      </c>
      <c r="C345" s="36" t="s">
        <v>314</v>
      </c>
      <c r="D345" s="63">
        <v>0.246</v>
      </c>
      <c r="E345" s="64">
        <v>44189</v>
      </c>
      <c r="F345" s="65">
        <v>44193</v>
      </c>
      <c r="G345" s="64">
        <v>44189.917329016207</v>
      </c>
    </row>
    <row r="346" spans="1:7" outlineLevel="1" x14ac:dyDescent="0.25">
      <c r="A346" t="s">
        <v>109</v>
      </c>
      <c r="B346" t="str">
        <f t="shared" si="5"/>
        <v>BRN44188</v>
      </c>
      <c r="C346" s="36" t="s">
        <v>314</v>
      </c>
      <c r="D346" s="63">
        <v>0.2477</v>
      </c>
      <c r="E346" s="64">
        <v>44188</v>
      </c>
      <c r="F346" s="65">
        <v>44188</v>
      </c>
      <c r="G346" s="64">
        <v>44188.917328854164</v>
      </c>
    </row>
    <row r="347" spans="1:7" outlineLevel="1" x14ac:dyDescent="0.25">
      <c r="A347" t="s">
        <v>109</v>
      </c>
      <c r="B347" t="str">
        <f t="shared" si="5"/>
        <v>BRN44187</v>
      </c>
      <c r="C347" s="36" t="s">
        <v>314</v>
      </c>
      <c r="D347" s="63">
        <v>0.2505</v>
      </c>
      <c r="E347" s="64">
        <v>44187</v>
      </c>
      <c r="F347" s="65">
        <v>44187</v>
      </c>
      <c r="G347" s="64">
        <v>44187.917285185184</v>
      </c>
    </row>
    <row r="348" spans="1:7" outlineLevel="1" x14ac:dyDescent="0.25">
      <c r="A348" t="s">
        <v>109</v>
      </c>
      <c r="B348" t="str">
        <f t="shared" si="5"/>
        <v>BRN44186</v>
      </c>
      <c r="C348" s="36" t="s">
        <v>314</v>
      </c>
      <c r="D348" s="63">
        <v>0.24979999999999999</v>
      </c>
      <c r="E348" s="64">
        <v>44186</v>
      </c>
      <c r="F348" s="65">
        <v>44186</v>
      </c>
      <c r="G348" s="64">
        <v>44186.917208645835</v>
      </c>
    </row>
    <row r="349" spans="1:7" outlineLevel="1" x14ac:dyDescent="0.25">
      <c r="A349" t="s">
        <v>109</v>
      </c>
      <c r="B349" t="str">
        <f t="shared" si="5"/>
        <v>BRN44183</v>
      </c>
      <c r="C349" s="36" t="s">
        <v>314</v>
      </c>
      <c r="D349" s="63">
        <v>0.25090000000000001</v>
      </c>
      <c r="E349" s="64">
        <v>44183</v>
      </c>
      <c r="F349" s="65">
        <v>44185</v>
      </c>
      <c r="G349" s="64">
        <v>44183.918056944443</v>
      </c>
    </row>
    <row r="350" spans="1:7" outlineLevel="1" x14ac:dyDescent="0.25">
      <c r="A350" t="s">
        <v>109</v>
      </c>
      <c r="B350" t="str">
        <f t="shared" si="5"/>
        <v>BRN44182</v>
      </c>
      <c r="C350" s="36" t="s">
        <v>314</v>
      </c>
      <c r="D350" s="63">
        <v>0.251</v>
      </c>
      <c r="E350" s="64">
        <v>44182</v>
      </c>
      <c r="F350" s="65">
        <v>44182</v>
      </c>
      <c r="G350" s="64">
        <v>44182.918008564811</v>
      </c>
    </row>
    <row r="351" spans="1:7" outlineLevel="1" x14ac:dyDescent="0.25">
      <c r="A351" t="s">
        <v>109</v>
      </c>
      <c r="B351" t="str">
        <f t="shared" si="5"/>
        <v>BRN44181</v>
      </c>
      <c r="C351" s="36" t="s">
        <v>314</v>
      </c>
      <c r="D351" s="63">
        <v>0.24940000000000001</v>
      </c>
      <c r="E351" s="64">
        <v>44181</v>
      </c>
      <c r="F351" s="65">
        <v>44181</v>
      </c>
      <c r="G351" s="64">
        <v>44181.917786226855</v>
      </c>
    </row>
    <row r="352" spans="1:7" outlineLevel="1" x14ac:dyDescent="0.25">
      <c r="A352" t="s">
        <v>109</v>
      </c>
      <c r="B352" t="str">
        <f t="shared" si="5"/>
        <v>BRN44180</v>
      </c>
      <c r="C352" s="36" t="s">
        <v>314</v>
      </c>
      <c r="D352" s="63">
        <v>0.24959999999999999</v>
      </c>
      <c r="E352" s="64">
        <v>44180</v>
      </c>
      <c r="F352" s="65">
        <v>44180</v>
      </c>
      <c r="G352" s="64">
        <v>44180.917759108794</v>
      </c>
    </row>
    <row r="353" spans="1:7" outlineLevel="1" x14ac:dyDescent="0.25">
      <c r="A353" t="s">
        <v>109</v>
      </c>
      <c r="B353" t="str">
        <f t="shared" si="5"/>
        <v>BRN44179</v>
      </c>
      <c r="C353" s="36" t="s">
        <v>314</v>
      </c>
      <c r="D353" s="63">
        <v>0.2505</v>
      </c>
      <c r="E353" s="64">
        <v>44179</v>
      </c>
      <c r="F353" s="65">
        <v>44179</v>
      </c>
      <c r="G353" s="64">
        <v>44179.917695636577</v>
      </c>
    </row>
    <row r="354" spans="1:7" outlineLevel="1" x14ac:dyDescent="0.25">
      <c r="A354" t="s">
        <v>109</v>
      </c>
      <c r="B354" t="str">
        <f t="shared" si="5"/>
        <v>BRN44176</v>
      </c>
      <c r="C354" s="36" t="s">
        <v>314</v>
      </c>
      <c r="D354" s="63">
        <v>0.25230000000000002</v>
      </c>
      <c r="E354" s="64">
        <v>44176</v>
      </c>
      <c r="F354" s="65">
        <v>44178</v>
      </c>
      <c r="G354" s="64">
        <v>44176.917604745373</v>
      </c>
    </row>
    <row r="355" spans="1:7" outlineLevel="1" x14ac:dyDescent="0.25">
      <c r="A355" t="s">
        <v>109</v>
      </c>
      <c r="B355" t="str">
        <f t="shared" si="5"/>
        <v>BRN44175</v>
      </c>
      <c r="C355" s="36" t="s">
        <v>314</v>
      </c>
      <c r="D355" s="63">
        <v>0.2515</v>
      </c>
      <c r="E355" s="64">
        <v>44175</v>
      </c>
      <c r="F355" s="65">
        <v>44175</v>
      </c>
      <c r="G355" s="64">
        <v>44175.917578009263</v>
      </c>
    </row>
    <row r="356" spans="1:7" outlineLevel="1" x14ac:dyDescent="0.25">
      <c r="A356" t="s">
        <v>109</v>
      </c>
      <c r="B356" t="str">
        <f t="shared" si="5"/>
        <v>BRN44174</v>
      </c>
      <c r="C356" s="36" t="s">
        <v>314</v>
      </c>
      <c r="D356" s="63">
        <v>0.24890000000000001</v>
      </c>
      <c r="E356" s="64">
        <v>44174</v>
      </c>
      <c r="F356" s="65">
        <v>44174</v>
      </c>
      <c r="G356" s="64">
        <v>44174.917545254626</v>
      </c>
    </row>
    <row r="357" spans="1:7" outlineLevel="1" x14ac:dyDescent="0.25">
      <c r="A357" t="s">
        <v>109</v>
      </c>
      <c r="B357" t="str">
        <f t="shared" si="5"/>
        <v>BRN44173</v>
      </c>
      <c r="C357" s="36" t="s">
        <v>314</v>
      </c>
      <c r="D357" s="63">
        <v>0.25090000000000001</v>
      </c>
      <c r="E357" s="64">
        <v>44173</v>
      </c>
      <c r="F357" s="65">
        <v>44173</v>
      </c>
      <c r="G357" s="64">
        <v>44173.917465740742</v>
      </c>
    </row>
    <row r="358" spans="1:7" outlineLevel="1" x14ac:dyDescent="0.25">
      <c r="A358" t="s">
        <v>109</v>
      </c>
      <c r="B358" t="str">
        <f t="shared" si="5"/>
        <v>BRN44172</v>
      </c>
      <c r="C358" s="36" t="s">
        <v>314</v>
      </c>
      <c r="D358" s="63">
        <v>0.25140000000000001</v>
      </c>
      <c r="E358" s="64">
        <v>44172</v>
      </c>
      <c r="F358" s="65">
        <v>44172</v>
      </c>
      <c r="G358" s="64">
        <v>44172.917364699075</v>
      </c>
    </row>
    <row r="359" spans="1:7" outlineLevel="1" x14ac:dyDescent="0.25">
      <c r="A359" t="s">
        <v>109</v>
      </c>
      <c r="B359" t="str">
        <f t="shared" si="5"/>
        <v>BRN44169</v>
      </c>
      <c r="C359" s="36" t="s">
        <v>314</v>
      </c>
      <c r="D359" s="63">
        <v>0.24840000000000001</v>
      </c>
      <c r="E359" s="64">
        <v>44169</v>
      </c>
      <c r="F359" s="65">
        <v>44171</v>
      </c>
      <c r="G359" s="64">
        <v>44169.917272766201</v>
      </c>
    </row>
    <row r="360" spans="1:7" outlineLevel="1" x14ac:dyDescent="0.25">
      <c r="A360" t="s">
        <v>109</v>
      </c>
      <c r="B360" t="str">
        <f t="shared" si="5"/>
        <v>BRN44168</v>
      </c>
      <c r="C360" s="36" t="s">
        <v>314</v>
      </c>
      <c r="D360" s="63">
        <v>0.25030000000000002</v>
      </c>
      <c r="E360" s="64">
        <v>44168</v>
      </c>
      <c r="F360" s="65">
        <v>44168</v>
      </c>
      <c r="G360" s="64">
        <v>44168.917229629631</v>
      </c>
    </row>
    <row r="361" spans="1:7" outlineLevel="1" x14ac:dyDescent="0.25">
      <c r="A361" t="s">
        <v>109</v>
      </c>
      <c r="B361" t="str">
        <f t="shared" si="5"/>
        <v>BRN44167</v>
      </c>
      <c r="C361" s="36" t="s">
        <v>314</v>
      </c>
      <c r="D361" s="63">
        <v>0.24709999999999999</v>
      </c>
      <c r="E361" s="64">
        <v>44167</v>
      </c>
      <c r="F361" s="65">
        <v>44167</v>
      </c>
      <c r="G361" s="64">
        <v>44167.917205289355</v>
      </c>
    </row>
    <row r="362" spans="1:7" outlineLevel="1" x14ac:dyDescent="0.25">
      <c r="A362" t="s">
        <v>109</v>
      </c>
      <c r="B362" t="str">
        <f t="shared" si="5"/>
        <v>BRN44166</v>
      </c>
      <c r="C362" s="36" t="s">
        <v>314</v>
      </c>
      <c r="D362" s="63">
        <v>0.24640000000000001</v>
      </c>
      <c r="E362" s="64">
        <v>44166</v>
      </c>
      <c r="F362" s="65">
        <v>44166</v>
      </c>
      <c r="G362" s="64">
        <v>44166.917142395832</v>
      </c>
    </row>
    <row r="363" spans="1:7" outlineLevel="1" x14ac:dyDescent="0.25">
      <c r="A363" t="s">
        <v>109</v>
      </c>
      <c r="B363" t="str">
        <f t="shared" si="5"/>
        <v>BRN44165</v>
      </c>
      <c r="C363" s="36" t="s">
        <v>314</v>
      </c>
      <c r="D363" s="63">
        <v>0.2424</v>
      </c>
      <c r="E363" s="64">
        <v>44165</v>
      </c>
      <c r="F363" s="65">
        <v>44165</v>
      </c>
      <c r="G363" s="64">
        <v>44165.917064849535</v>
      </c>
    </row>
    <row r="364" spans="1:7" outlineLevel="1" x14ac:dyDescent="0.25">
      <c r="A364" t="s">
        <v>109</v>
      </c>
      <c r="B364" t="str">
        <f t="shared" si="5"/>
        <v>BRN44162</v>
      </c>
      <c r="C364" s="36" t="s">
        <v>314</v>
      </c>
      <c r="D364" s="63">
        <v>0.24299999999999999</v>
      </c>
      <c r="E364" s="64">
        <v>44162</v>
      </c>
      <c r="F364" s="65">
        <v>44164</v>
      </c>
      <c r="G364" s="64">
        <v>44162.916942326388</v>
      </c>
    </row>
    <row r="365" spans="1:7" outlineLevel="1" x14ac:dyDescent="0.25">
      <c r="A365" t="s">
        <v>109</v>
      </c>
      <c r="B365" t="str">
        <f t="shared" si="5"/>
        <v>BRN44161</v>
      </c>
      <c r="C365" s="36" t="s">
        <v>314</v>
      </c>
      <c r="D365" s="63">
        <v>0.2445</v>
      </c>
      <c r="E365" s="64">
        <v>44161</v>
      </c>
      <c r="F365" s="65">
        <v>44161</v>
      </c>
      <c r="G365" s="64">
        <v>44161.916928275466</v>
      </c>
    </row>
    <row r="366" spans="1:7" outlineLevel="1" x14ac:dyDescent="0.25">
      <c r="A366" t="s">
        <v>109</v>
      </c>
      <c r="B366" t="str">
        <f t="shared" si="5"/>
        <v>BRN44160</v>
      </c>
      <c r="C366" s="36" t="s">
        <v>314</v>
      </c>
      <c r="D366" s="63">
        <v>0.24399999999999999</v>
      </c>
      <c r="E366" s="64">
        <v>44160</v>
      </c>
      <c r="F366" s="65">
        <v>44160</v>
      </c>
      <c r="G366" s="64">
        <v>44160.916847418979</v>
      </c>
    </row>
    <row r="367" spans="1:7" outlineLevel="1" x14ac:dyDescent="0.25">
      <c r="A367" t="s">
        <v>109</v>
      </c>
      <c r="B367" t="str">
        <f t="shared" si="5"/>
        <v>BRN44159</v>
      </c>
      <c r="C367" s="36" t="s">
        <v>314</v>
      </c>
      <c r="D367" s="63">
        <v>0.2419</v>
      </c>
      <c r="E367" s="64">
        <v>44159</v>
      </c>
      <c r="F367" s="65">
        <v>44159</v>
      </c>
      <c r="G367" s="64">
        <v>44159.916795636571</v>
      </c>
    </row>
    <row r="368" spans="1:7" outlineLevel="1" x14ac:dyDescent="0.25">
      <c r="A368" t="s">
        <v>109</v>
      </c>
      <c r="B368" t="str">
        <f t="shared" si="5"/>
        <v>BRN44158</v>
      </c>
      <c r="C368" s="36" t="s">
        <v>314</v>
      </c>
      <c r="D368" s="63">
        <v>0.24149999999999999</v>
      </c>
      <c r="E368" s="64">
        <v>44158</v>
      </c>
      <c r="F368" s="65">
        <v>44158</v>
      </c>
      <c r="G368" s="64">
        <v>44158.91676443287</v>
      </c>
    </row>
    <row r="369" spans="1:7" outlineLevel="1" x14ac:dyDescent="0.25">
      <c r="A369" t="s">
        <v>109</v>
      </c>
      <c r="B369" t="str">
        <f t="shared" si="5"/>
        <v>BRN44155</v>
      </c>
      <c r="C369" s="36" t="s">
        <v>314</v>
      </c>
      <c r="D369" s="63">
        <v>0.24340000000000001</v>
      </c>
      <c r="E369" s="64">
        <v>44155</v>
      </c>
      <c r="F369" s="65">
        <v>44157</v>
      </c>
      <c r="G369" s="64">
        <v>44155.918238969905</v>
      </c>
    </row>
    <row r="370" spans="1:7" outlineLevel="1" x14ac:dyDescent="0.25">
      <c r="A370" t="s">
        <v>109</v>
      </c>
      <c r="B370" t="str">
        <f t="shared" si="5"/>
        <v>BRN44154</v>
      </c>
      <c r="C370" s="36" t="s">
        <v>314</v>
      </c>
      <c r="D370" s="63">
        <v>0.24590000000000001</v>
      </c>
      <c r="E370" s="64">
        <v>44154</v>
      </c>
      <c r="F370" s="65">
        <v>44154</v>
      </c>
      <c r="G370" s="64">
        <v>44154.918178009262</v>
      </c>
    </row>
    <row r="371" spans="1:7" outlineLevel="1" x14ac:dyDescent="0.25">
      <c r="A371" t="s">
        <v>109</v>
      </c>
      <c r="B371" t="str">
        <f t="shared" si="5"/>
        <v>BRN44153</v>
      </c>
      <c r="C371" s="36" t="s">
        <v>314</v>
      </c>
      <c r="D371" s="63">
        <v>0.24579999999999999</v>
      </c>
      <c r="E371" s="64">
        <v>44153</v>
      </c>
      <c r="F371" s="65">
        <v>44153</v>
      </c>
      <c r="G371" s="64">
        <v>44153.918149502315</v>
      </c>
    </row>
    <row r="372" spans="1:7" outlineLevel="1" x14ac:dyDescent="0.25">
      <c r="A372" t="s">
        <v>109</v>
      </c>
      <c r="B372" t="str">
        <f t="shared" si="5"/>
        <v>BRN44152</v>
      </c>
      <c r="C372" s="36" t="s">
        <v>314</v>
      </c>
      <c r="D372" s="63">
        <v>0.2442</v>
      </c>
      <c r="E372" s="64">
        <v>44152</v>
      </c>
      <c r="F372" s="65">
        <v>44152</v>
      </c>
      <c r="G372" s="64">
        <v>44152.918135150459</v>
      </c>
    </row>
    <row r="373" spans="1:7" outlineLevel="1" x14ac:dyDescent="0.25">
      <c r="A373" t="s">
        <v>109</v>
      </c>
      <c r="B373" t="str">
        <f t="shared" si="5"/>
        <v>BRN44151</v>
      </c>
      <c r="C373" s="36" t="s">
        <v>314</v>
      </c>
      <c r="D373" s="63">
        <v>0.2412</v>
      </c>
      <c r="E373" s="64">
        <v>44151</v>
      </c>
      <c r="F373" s="65">
        <v>44151</v>
      </c>
      <c r="G373" s="64">
        <v>44152.432152777779</v>
      </c>
    </row>
    <row r="374" spans="1:7" outlineLevel="1" x14ac:dyDescent="0.25">
      <c r="A374" t="s">
        <v>109</v>
      </c>
      <c r="B374" t="str">
        <f t="shared" si="5"/>
        <v>CAD3</v>
      </c>
      <c r="C374" s="36" t="s">
        <v>106</v>
      </c>
      <c r="D374" s="63">
        <v>1</v>
      </c>
      <c r="E374" s="64">
        <v>3</v>
      </c>
      <c r="F374" s="65">
        <v>73050</v>
      </c>
      <c r="G374" s="64">
        <v>43298.583826423608</v>
      </c>
    </row>
    <row r="375" spans="1:7" outlineLevel="1" x14ac:dyDescent="0.25">
      <c r="A375" t="s">
        <v>109</v>
      </c>
      <c r="B375" t="str">
        <f t="shared" si="5"/>
        <v>CHF44484</v>
      </c>
      <c r="C375" s="36" t="s">
        <v>315</v>
      </c>
      <c r="D375" s="63">
        <v>1.3395999999999999</v>
      </c>
      <c r="E375" s="64">
        <v>44484</v>
      </c>
      <c r="F375" s="65">
        <v>73050</v>
      </c>
      <c r="G375" s="64">
        <v>44484.917950312498</v>
      </c>
    </row>
    <row r="376" spans="1:7" outlineLevel="1" x14ac:dyDescent="0.25">
      <c r="A376" t="s">
        <v>109</v>
      </c>
      <c r="B376" t="str">
        <f t="shared" si="5"/>
        <v>CHF44483</v>
      </c>
      <c r="C376" s="36" t="s">
        <v>315</v>
      </c>
      <c r="D376" s="63">
        <v>1.3405</v>
      </c>
      <c r="E376" s="64">
        <v>44483</v>
      </c>
      <c r="F376" s="65">
        <v>44483</v>
      </c>
      <c r="G376" s="64">
        <v>44483.917875775463</v>
      </c>
    </row>
    <row r="377" spans="1:7" outlineLevel="1" x14ac:dyDescent="0.25">
      <c r="A377" t="s">
        <v>109</v>
      </c>
      <c r="B377" t="str">
        <f t="shared" si="5"/>
        <v>CHF44482</v>
      </c>
      <c r="C377" s="36" t="s">
        <v>315</v>
      </c>
      <c r="D377" s="63">
        <v>1.3441000000000001</v>
      </c>
      <c r="E377" s="64">
        <v>44482</v>
      </c>
      <c r="F377" s="65">
        <v>44482</v>
      </c>
      <c r="G377" s="64">
        <v>44482.917871759259</v>
      </c>
    </row>
    <row r="378" spans="1:7" outlineLevel="1" x14ac:dyDescent="0.25">
      <c r="A378" t="s">
        <v>109</v>
      </c>
      <c r="B378" t="str">
        <f t="shared" si="5"/>
        <v>CHF44481</v>
      </c>
      <c r="C378" s="36" t="s">
        <v>315</v>
      </c>
      <c r="D378" s="63">
        <v>1.3393999999999999</v>
      </c>
      <c r="E378" s="64">
        <v>44481</v>
      </c>
      <c r="F378" s="65">
        <v>44481</v>
      </c>
      <c r="G378" s="64">
        <v>44481.917802118056</v>
      </c>
    </row>
    <row r="379" spans="1:7" outlineLevel="1" x14ac:dyDescent="0.25">
      <c r="A379" t="s">
        <v>109</v>
      </c>
      <c r="B379" t="str">
        <f t="shared" si="5"/>
        <v>CHF44477</v>
      </c>
      <c r="C379" s="36" t="s">
        <v>315</v>
      </c>
      <c r="D379" s="63">
        <v>1.3462000000000001</v>
      </c>
      <c r="E379" s="64">
        <v>44477</v>
      </c>
      <c r="F379" s="65">
        <v>44480</v>
      </c>
      <c r="G379" s="64">
        <v>44477.917705868058</v>
      </c>
    </row>
    <row r="380" spans="1:7" outlineLevel="1" x14ac:dyDescent="0.25">
      <c r="A380" t="s">
        <v>109</v>
      </c>
      <c r="B380" t="str">
        <f t="shared" si="5"/>
        <v>CHF44476</v>
      </c>
      <c r="C380" s="36" t="s">
        <v>315</v>
      </c>
      <c r="D380" s="63">
        <v>1.3536999999999999</v>
      </c>
      <c r="E380" s="64">
        <v>44476</v>
      </c>
      <c r="F380" s="65">
        <v>44476</v>
      </c>
      <c r="G380" s="64">
        <v>44476.917658101855</v>
      </c>
    </row>
    <row r="381" spans="1:7" outlineLevel="1" x14ac:dyDescent="0.25">
      <c r="A381" t="s">
        <v>109</v>
      </c>
      <c r="B381" t="str">
        <f t="shared" si="5"/>
        <v>CHF44475</v>
      </c>
      <c r="C381" s="36" t="s">
        <v>315</v>
      </c>
      <c r="D381" s="63">
        <v>1.3589</v>
      </c>
      <c r="E381" s="64">
        <v>44475</v>
      </c>
      <c r="F381" s="65">
        <v>44475</v>
      </c>
      <c r="G381" s="64">
        <v>44475.917569062498</v>
      </c>
    </row>
    <row r="382" spans="1:7" outlineLevel="1" x14ac:dyDescent="0.25">
      <c r="A382" t="s">
        <v>109</v>
      </c>
      <c r="B382" t="str">
        <f t="shared" si="5"/>
        <v>CHF44474</v>
      </c>
      <c r="C382" s="36" t="s">
        <v>315</v>
      </c>
      <c r="D382" s="63">
        <v>1.3564000000000001</v>
      </c>
      <c r="E382" s="64">
        <v>44474</v>
      </c>
      <c r="F382" s="65">
        <v>44474</v>
      </c>
      <c r="G382" s="64">
        <v>44474.9175412037</v>
      </c>
    </row>
    <row r="383" spans="1:7" outlineLevel="1" x14ac:dyDescent="0.25">
      <c r="A383" t="s">
        <v>109</v>
      </c>
      <c r="B383" t="str">
        <f t="shared" si="5"/>
        <v>CHF44473</v>
      </c>
      <c r="C383" s="36" t="s">
        <v>315</v>
      </c>
      <c r="D383" s="63">
        <v>1.3607</v>
      </c>
      <c r="E383" s="64">
        <v>44473</v>
      </c>
      <c r="F383" s="65">
        <v>44473</v>
      </c>
      <c r="G383" s="64">
        <v>44473.91753564815</v>
      </c>
    </row>
    <row r="384" spans="1:7" outlineLevel="1" x14ac:dyDescent="0.25">
      <c r="A384" t="s">
        <v>109</v>
      </c>
      <c r="B384" t="str">
        <f t="shared" si="5"/>
        <v>CHF44470</v>
      </c>
      <c r="C384" s="36" t="s">
        <v>315</v>
      </c>
      <c r="D384" s="63">
        <v>1.3609</v>
      </c>
      <c r="E384" s="64">
        <v>44470</v>
      </c>
      <c r="F384" s="65">
        <v>44472</v>
      </c>
      <c r="G384" s="64">
        <v>44470.91745385417</v>
      </c>
    </row>
    <row r="385" spans="1:7" outlineLevel="1" x14ac:dyDescent="0.25">
      <c r="A385" t="s">
        <v>109</v>
      </c>
      <c r="B385" t="str">
        <f t="shared" si="5"/>
        <v>CHF44468</v>
      </c>
      <c r="C385" s="36" t="s">
        <v>315</v>
      </c>
      <c r="D385" s="63">
        <v>1.3653999999999999</v>
      </c>
      <c r="E385" s="64">
        <v>44468</v>
      </c>
      <c r="F385" s="65">
        <v>44469</v>
      </c>
      <c r="G385" s="64">
        <v>44468.91738900463</v>
      </c>
    </row>
    <row r="386" spans="1:7" outlineLevel="1" x14ac:dyDescent="0.25">
      <c r="A386" t="s">
        <v>109</v>
      </c>
      <c r="B386" t="str">
        <f t="shared" si="5"/>
        <v>CHF44467</v>
      </c>
      <c r="C386" s="36" t="s">
        <v>315</v>
      </c>
      <c r="D386" s="63">
        <v>1.365</v>
      </c>
      <c r="E386" s="64">
        <v>44467</v>
      </c>
      <c r="F386" s="65">
        <v>44467</v>
      </c>
      <c r="G386" s="64">
        <v>44467.917336261577</v>
      </c>
    </row>
    <row r="387" spans="1:7" outlineLevel="1" x14ac:dyDescent="0.25">
      <c r="A387" t="s">
        <v>109</v>
      </c>
      <c r="B387" t="str">
        <f t="shared" si="5"/>
        <v>CHF44466</v>
      </c>
      <c r="C387" s="36" t="s">
        <v>315</v>
      </c>
      <c r="D387" s="63">
        <v>1.3646</v>
      </c>
      <c r="E387" s="64">
        <v>44466</v>
      </c>
      <c r="F387" s="65">
        <v>44466</v>
      </c>
      <c r="G387" s="64">
        <v>44466.917280324073</v>
      </c>
    </row>
    <row r="388" spans="1:7" outlineLevel="1" x14ac:dyDescent="0.25">
      <c r="A388" t="s">
        <v>109</v>
      </c>
      <c r="B388" t="str">
        <f t="shared" si="5"/>
        <v>CHF44463</v>
      </c>
      <c r="C388" s="36" t="s">
        <v>315</v>
      </c>
      <c r="D388" s="63">
        <v>1.3709</v>
      </c>
      <c r="E388" s="64">
        <v>44463</v>
      </c>
      <c r="F388" s="65">
        <v>44465</v>
      </c>
      <c r="G388" s="64">
        <v>44463.917867824071</v>
      </c>
    </row>
    <row r="389" spans="1:7" outlineLevel="1" x14ac:dyDescent="0.25">
      <c r="A389" t="s">
        <v>109</v>
      </c>
      <c r="B389" t="str">
        <f t="shared" si="5"/>
        <v>CHF44462</v>
      </c>
      <c r="C389" s="36" t="s">
        <v>315</v>
      </c>
      <c r="D389" s="63">
        <v>1.3701000000000001</v>
      </c>
      <c r="E389" s="64">
        <v>44462</v>
      </c>
      <c r="F389" s="65">
        <v>44462</v>
      </c>
      <c r="G389" s="64">
        <v>44462.917878587963</v>
      </c>
    </row>
    <row r="390" spans="1:7" outlineLevel="1" x14ac:dyDescent="0.25">
      <c r="A390" t="s">
        <v>109</v>
      </c>
      <c r="B390" t="str">
        <f t="shared" ref="B390:B453" si="6">C390&amp;E390</f>
        <v>CHF44461</v>
      </c>
      <c r="C390" s="36" t="s">
        <v>315</v>
      </c>
      <c r="D390" s="63">
        <v>1.3816999999999999</v>
      </c>
      <c r="E390" s="64">
        <v>44461</v>
      </c>
      <c r="F390" s="65">
        <v>44461</v>
      </c>
      <c r="G390" s="64">
        <v>44461.917839004629</v>
      </c>
    </row>
    <row r="391" spans="1:7" outlineLevel="1" x14ac:dyDescent="0.25">
      <c r="A391" t="s">
        <v>109</v>
      </c>
      <c r="B391" t="str">
        <f t="shared" si="6"/>
        <v>CHF44460</v>
      </c>
      <c r="C391" s="36" t="s">
        <v>315</v>
      </c>
      <c r="D391" s="63">
        <v>1.3858999999999999</v>
      </c>
      <c r="E391" s="64">
        <v>44460</v>
      </c>
      <c r="F391" s="65">
        <v>44460</v>
      </c>
      <c r="G391" s="64">
        <v>44460.917817013891</v>
      </c>
    </row>
    <row r="392" spans="1:7" outlineLevel="1" x14ac:dyDescent="0.25">
      <c r="A392" t="s">
        <v>109</v>
      </c>
      <c r="B392" t="str">
        <f t="shared" si="6"/>
        <v>CHF44459</v>
      </c>
      <c r="C392" s="36" t="s">
        <v>315</v>
      </c>
      <c r="D392" s="63">
        <v>1.3819999999999999</v>
      </c>
      <c r="E392" s="64">
        <v>44459</v>
      </c>
      <c r="F392" s="65">
        <v>44459</v>
      </c>
      <c r="G392" s="64">
        <v>44459.917747418978</v>
      </c>
    </row>
    <row r="393" spans="1:7" outlineLevel="1" x14ac:dyDescent="0.25">
      <c r="A393" t="s">
        <v>109</v>
      </c>
      <c r="B393" t="str">
        <f t="shared" si="6"/>
        <v>CHF44456</v>
      </c>
      <c r="C393" s="36" t="s">
        <v>315</v>
      </c>
      <c r="D393" s="63">
        <v>1.3667</v>
      </c>
      <c r="E393" s="64">
        <v>44456</v>
      </c>
      <c r="F393" s="65">
        <v>44458</v>
      </c>
      <c r="G393" s="64">
        <v>44456.917653553239</v>
      </c>
    </row>
    <row r="394" spans="1:7" outlineLevel="1" x14ac:dyDescent="0.25">
      <c r="A394" t="s">
        <v>109</v>
      </c>
      <c r="B394" t="str">
        <f t="shared" si="6"/>
        <v>CHF44455</v>
      </c>
      <c r="C394" s="36" t="s">
        <v>315</v>
      </c>
      <c r="D394" s="63">
        <v>1.3685</v>
      </c>
      <c r="E394" s="64">
        <v>44455</v>
      </c>
      <c r="F394" s="65">
        <v>44455</v>
      </c>
      <c r="G394" s="64">
        <v>44455.917641932872</v>
      </c>
    </row>
    <row r="395" spans="1:7" outlineLevel="1" x14ac:dyDescent="0.25">
      <c r="A395" t="s">
        <v>109</v>
      </c>
      <c r="B395" t="str">
        <f t="shared" si="6"/>
        <v>CHF44454</v>
      </c>
      <c r="C395" s="36" t="s">
        <v>315</v>
      </c>
      <c r="D395" s="63">
        <v>1.3762000000000001</v>
      </c>
      <c r="E395" s="64">
        <v>44454</v>
      </c>
      <c r="F395" s="65">
        <v>44454</v>
      </c>
      <c r="G395" s="64">
        <v>44454.917585960648</v>
      </c>
    </row>
    <row r="396" spans="1:7" outlineLevel="1" x14ac:dyDescent="0.25">
      <c r="A396" t="s">
        <v>109</v>
      </c>
      <c r="B396" t="str">
        <f t="shared" si="6"/>
        <v>CHF44453</v>
      </c>
      <c r="C396" s="36" t="s">
        <v>315</v>
      </c>
      <c r="D396" s="63">
        <v>1.3769</v>
      </c>
      <c r="E396" s="64">
        <v>44453</v>
      </c>
      <c r="F396" s="65">
        <v>44453</v>
      </c>
      <c r="G396" s="64">
        <v>44453.917549039354</v>
      </c>
    </row>
    <row r="397" spans="1:7" outlineLevel="1" x14ac:dyDescent="0.25">
      <c r="A397" t="s">
        <v>109</v>
      </c>
      <c r="B397" t="str">
        <f t="shared" si="6"/>
        <v>CHF44452</v>
      </c>
      <c r="C397" s="36" t="s">
        <v>315</v>
      </c>
      <c r="D397" s="63">
        <v>1.3732</v>
      </c>
      <c r="E397" s="64">
        <v>44452</v>
      </c>
      <c r="F397" s="65">
        <v>44452</v>
      </c>
      <c r="G397" s="64">
        <v>44452.917141053244</v>
      </c>
    </row>
    <row r="398" spans="1:7" outlineLevel="1" x14ac:dyDescent="0.25">
      <c r="A398" t="s">
        <v>109</v>
      </c>
      <c r="B398" t="str">
        <f t="shared" si="6"/>
        <v>CHF44449</v>
      </c>
      <c r="C398" s="36" t="s">
        <v>315</v>
      </c>
      <c r="D398" s="63">
        <v>1.3764000000000001</v>
      </c>
      <c r="E398" s="64">
        <v>44449</v>
      </c>
      <c r="F398" s="65">
        <v>44451</v>
      </c>
      <c r="G398" s="64">
        <v>44449.917072071759</v>
      </c>
    </row>
    <row r="399" spans="1:7" outlineLevel="1" x14ac:dyDescent="0.25">
      <c r="A399" t="s">
        <v>109</v>
      </c>
      <c r="B399" t="str">
        <f t="shared" si="6"/>
        <v>CHF44448</v>
      </c>
      <c r="C399" s="36" t="s">
        <v>315</v>
      </c>
      <c r="D399" s="63">
        <v>1.3791</v>
      </c>
      <c r="E399" s="64">
        <v>44448</v>
      </c>
      <c r="F399" s="65">
        <v>44448</v>
      </c>
      <c r="G399" s="64">
        <v>44448.916998726854</v>
      </c>
    </row>
    <row r="400" spans="1:7" outlineLevel="1" x14ac:dyDescent="0.25">
      <c r="A400" t="s">
        <v>109</v>
      </c>
      <c r="B400" t="str">
        <f t="shared" si="6"/>
        <v>CHF44447</v>
      </c>
      <c r="C400" s="36" t="s">
        <v>315</v>
      </c>
      <c r="D400" s="63">
        <v>1.3754</v>
      </c>
      <c r="E400" s="64">
        <v>44447</v>
      </c>
      <c r="F400" s="65">
        <v>44447</v>
      </c>
      <c r="G400" s="64">
        <v>44447.916981365743</v>
      </c>
    </row>
    <row r="401" spans="1:7" outlineLevel="1" x14ac:dyDescent="0.25">
      <c r="A401" t="s">
        <v>109</v>
      </c>
      <c r="B401" t="str">
        <f t="shared" si="6"/>
        <v>CHF44446</v>
      </c>
      <c r="C401" s="36" t="s">
        <v>315</v>
      </c>
      <c r="D401" s="63">
        <v>1.375</v>
      </c>
      <c r="E401" s="64">
        <v>44446</v>
      </c>
      <c r="F401" s="65">
        <v>44446</v>
      </c>
      <c r="G401" s="64">
        <v>44446.91695471065</v>
      </c>
    </row>
    <row r="402" spans="1:7" outlineLevel="1" x14ac:dyDescent="0.25">
      <c r="A402" t="s">
        <v>109</v>
      </c>
      <c r="B402" t="str">
        <f t="shared" si="6"/>
        <v>CHF44442</v>
      </c>
      <c r="C402" s="36" t="s">
        <v>315</v>
      </c>
      <c r="D402" s="63">
        <v>1.3703000000000001</v>
      </c>
      <c r="E402" s="64">
        <v>44442</v>
      </c>
      <c r="F402" s="65">
        <v>44445</v>
      </c>
      <c r="G402" s="64">
        <v>44442.916798726852</v>
      </c>
    </row>
    <row r="403" spans="1:7" outlineLevel="1" x14ac:dyDescent="0.25">
      <c r="A403" t="s">
        <v>109</v>
      </c>
      <c r="B403" t="str">
        <f t="shared" si="6"/>
        <v>CHF44441</v>
      </c>
      <c r="C403" s="36" t="s">
        <v>315</v>
      </c>
      <c r="D403" s="63">
        <v>1.3735999999999999</v>
      </c>
      <c r="E403" s="64">
        <v>44441</v>
      </c>
      <c r="F403" s="65">
        <v>44441</v>
      </c>
      <c r="G403" s="64">
        <v>44441.916770370372</v>
      </c>
    </row>
    <row r="404" spans="1:7" outlineLevel="1" x14ac:dyDescent="0.25">
      <c r="A404" t="s">
        <v>109</v>
      </c>
      <c r="B404" t="str">
        <f t="shared" si="6"/>
        <v>CHF44440</v>
      </c>
      <c r="C404" s="36" t="s">
        <v>315</v>
      </c>
      <c r="D404" s="63">
        <v>1.3776999999999999</v>
      </c>
      <c r="E404" s="64">
        <v>44440</v>
      </c>
      <c r="F404" s="65">
        <v>44440</v>
      </c>
      <c r="G404" s="64">
        <v>44440.916771493059</v>
      </c>
    </row>
    <row r="405" spans="1:7" outlineLevel="1" x14ac:dyDescent="0.25">
      <c r="A405" t="s">
        <v>109</v>
      </c>
      <c r="B405" t="str">
        <f t="shared" si="6"/>
        <v>CHF44439</v>
      </c>
      <c r="C405" s="36" t="s">
        <v>315</v>
      </c>
      <c r="D405" s="63">
        <v>1.3794999999999999</v>
      </c>
      <c r="E405" s="64">
        <v>44439</v>
      </c>
      <c r="F405" s="65">
        <v>44439</v>
      </c>
      <c r="G405" s="64">
        <v>44439.920156793982</v>
      </c>
    </row>
    <row r="406" spans="1:7" outlineLevel="1" x14ac:dyDescent="0.25">
      <c r="A406" t="s">
        <v>109</v>
      </c>
      <c r="B406" t="str">
        <f t="shared" si="6"/>
        <v>CHF44438</v>
      </c>
      <c r="C406" s="36" t="s">
        <v>315</v>
      </c>
      <c r="D406" s="63">
        <v>1.3752</v>
      </c>
      <c r="E406" s="64">
        <v>44438</v>
      </c>
      <c r="F406" s="65">
        <v>44438</v>
      </c>
      <c r="G406" s="64">
        <v>44438.92015578704</v>
      </c>
    </row>
    <row r="407" spans="1:7" outlineLevel="1" x14ac:dyDescent="0.25">
      <c r="A407" t="s">
        <v>109</v>
      </c>
      <c r="B407" t="str">
        <f t="shared" si="6"/>
        <v>CHF44435</v>
      </c>
      <c r="C407" s="36" t="s">
        <v>315</v>
      </c>
      <c r="D407" s="63">
        <v>1.3831</v>
      </c>
      <c r="E407" s="64">
        <v>44435</v>
      </c>
      <c r="F407" s="65">
        <v>44437</v>
      </c>
      <c r="G407" s="64">
        <v>44435.920084837962</v>
      </c>
    </row>
    <row r="408" spans="1:7" outlineLevel="1" x14ac:dyDescent="0.25">
      <c r="A408" t="s">
        <v>109</v>
      </c>
      <c r="B408" t="str">
        <f t="shared" si="6"/>
        <v>CHF44434</v>
      </c>
      <c r="C408" s="36" t="s">
        <v>315</v>
      </c>
      <c r="D408" s="63">
        <v>1.3781000000000001</v>
      </c>
      <c r="E408" s="64">
        <v>44434</v>
      </c>
      <c r="F408" s="65">
        <v>44434</v>
      </c>
      <c r="G408" s="64">
        <v>44434.919944907408</v>
      </c>
    </row>
    <row r="409" spans="1:7" outlineLevel="1" x14ac:dyDescent="0.25">
      <c r="A409" t="s">
        <v>109</v>
      </c>
      <c r="B409" t="str">
        <f t="shared" si="6"/>
        <v>CHF44433</v>
      </c>
      <c r="C409" s="36" t="s">
        <v>315</v>
      </c>
      <c r="D409" s="63">
        <v>1.3805000000000001</v>
      </c>
      <c r="E409" s="64">
        <v>44433</v>
      </c>
      <c r="F409" s="65">
        <v>44433</v>
      </c>
      <c r="G409" s="64">
        <v>44433.919950543983</v>
      </c>
    </row>
    <row r="410" spans="1:7" outlineLevel="1" x14ac:dyDescent="0.25">
      <c r="A410" t="s">
        <v>109</v>
      </c>
      <c r="B410" t="str">
        <f t="shared" si="6"/>
        <v>CHF44432</v>
      </c>
      <c r="C410" s="36" t="s">
        <v>315</v>
      </c>
      <c r="D410" s="63">
        <v>1.3815</v>
      </c>
      <c r="E410" s="64">
        <v>44432</v>
      </c>
      <c r="F410" s="65">
        <v>44432</v>
      </c>
      <c r="G410" s="64">
        <v>44432.919876006941</v>
      </c>
    </row>
    <row r="411" spans="1:7" outlineLevel="1" x14ac:dyDescent="0.25">
      <c r="A411" t="s">
        <v>109</v>
      </c>
      <c r="B411" t="str">
        <f t="shared" si="6"/>
        <v>CHF44431</v>
      </c>
      <c r="C411" s="36" t="s">
        <v>315</v>
      </c>
      <c r="D411" s="63">
        <v>1.3877999999999999</v>
      </c>
      <c r="E411" s="64">
        <v>44431</v>
      </c>
      <c r="F411" s="65">
        <v>44431</v>
      </c>
      <c r="G411" s="64">
        <v>44431.919861076392</v>
      </c>
    </row>
    <row r="412" spans="1:7" outlineLevel="1" x14ac:dyDescent="0.25">
      <c r="A412" t="s">
        <v>109</v>
      </c>
      <c r="B412" t="str">
        <f t="shared" si="6"/>
        <v>CHF44428</v>
      </c>
      <c r="C412" s="36" t="s">
        <v>315</v>
      </c>
      <c r="D412" s="63">
        <v>1.4011</v>
      </c>
      <c r="E412" s="64">
        <v>44428</v>
      </c>
      <c r="F412" s="65">
        <v>44430</v>
      </c>
      <c r="G412" s="64">
        <v>44428.918752627316</v>
      </c>
    </row>
    <row r="413" spans="1:7" outlineLevel="1" x14ac:dyDescent="0.25">
      <c r="A413" t="s">
        <v>109</v>
      </c>
      <c r="B413" t="str">
        <f t="shared" si="6"/>
        <v>CHF44427</v>
      </c>
      <c r="C413" s="36" t="s">
        <v>315</v>
      </c>
      <c r="D413" s="63">
        <v>1.3935999999999999</v>
      </c>
      <c r="E413" s="64">
        <v>44427</v>
      </c>
      <c r="F413" s="65">
        <v>44427</v>
      </c>
      <c r="G413" s="64">
        <v>44427.918716400462</v>
      </c>
    </row>
    <row r="414" spans="1:7" outlineLevel="1" x14ac:dyDescent="0.25">
      <c r="A414" t="s">
        <v>109</v>
      </c>
      <c r="B414" t="str">
        <f t="shared" si="6"/>
        <v>CHF44426</v>
      </c>
      <c r="C414" s="36" t="s">
        <v>315</v>
      </c>
      <c r="D414" s="63">
        <v>1.3773</v>
      </c>
      <c r="E414" s="64">
        <v>44426</v>
      </c>
      <c r="F414" s="65">
        <v>44426</v>
      </c>
      <c r="G414" s="64">
        <v>44426.918656631948</v>
      </c>
    </row>
    <row r="415" spans="1:7" outlineLevel="1" x14ac:dyDescent="0.25">
      <c r="A415" t="s">
        <v>109</v>
      </c>
      <c r="B415" t="str">
        <f t="shared" si="6"/>
        <v>CHF44425</v>
      </c>
      <c r="C415" s="36" t="s">
        <v>315</v>
      </c>
      <c r="D415" s="63">
        <v>1.3815999999999999</v>
      </c>
      <c r="E415" s="64">
        <v>44425</v>
      </c>
      <c r="F415" s="65">
        <v>44425</v>
      </c>
      <c r="G415" s="64">
        <v>44425.918660914351</v>
      </c>
    </row>
    <row r="416" spans="1:7" outlineLevel="1" x14ac:dyDescent="0.25">
      <c r="A416" t="s">
        <v>109</v>
      </c>
      <c r="B416" t="str">
        <f t="shared" si="6"/>
        <v>CHF44424</v>
      </c>
      <c r="C416" s="36" t="s">
        <v>315</v>
      </c>
      <c r="D416" s="63">
        <v>1.3775999999999999</v>
      </c>
      <c r="E416" s="64">
        <v>44424</v>
      </c>
      <c r="F416" s="65">
        <v>44424</v>
      </c>
      <c r="G416" s="64">
        <v>44424.918611493056</v>
      </c>
    </row>
    <row r="417" spans="1:7" outlineLevel="1" x14ac:dyDescent="0.25">
      <c r="A417" t="s">
        <v>109</v>
      </c>
      <c r="B417" t="str">
        <f t="shared" si="6"/>
        <v>CHF44421</v>
      </c>
      <c r="C417" s="36" t="s">
        <v>315</v>
      </c>
      <c r="D417" s="63">
        <v>1.3649</v>
      </c>
      <c r="E417" s="64">
        <v>44421</v>
      </c>
      <c r="F417" s="65">
        <v>44423</v>
      </c>
      <c r="G417" s="64">
        <v>44421.918543518521</v>
      </c>
    </row>
    <row r="418" spans="1:7" outlineLevel="1" x14ac:dyDescent="0.25">
      <c r="A418" t="s">
        <v>109</v>
      </c>
      <c r="B418" t="str">
        <f t="shared" si="6"/>
        <v>CHF44420</v>
      </c>
      <c r="C418" s="36" t="s">
        <v>315</v>
      </c>
      <c r="D418" s="63">
        <v>1.3562000000000001</v>
      </c>
      <c r="E418" s="64">
        <v>44420</v>
      </c>
      <c r="F418" s="65">
        <v>44420</v>
      </c>
      <c r="G418" s="64">
        <v>44420.918509293981</v>
      </c>
    </row>
    <row r="419" spans="1:7" outlineLevel="1" x14ac:dyDescent="0.25">
      <c r="A419" t="s">
        <v>109</v>
      </c>
      <c r="B419" t="str">
        <f t="shared" si="6"/>
        <v>CHF44419</v>
      </c>
      <c r="C419" s="36" t="s">
        <v>315</v>
      </c>
      <c r="D419" s="63">
        <v>1.3569</v>
      </c>
      <c r="E419" s="64">
        <v>44419</v>
      </c>
      <c r="F419" s="65">
        <v>44419</v>
      </c>
      <c r="G419" s="64">
        <v>44419.918441747686</v>
      </c>
    </row>
    <row r="420" spans="1:7" outlineLevel="1" x14ac:dyDescent="0.25">
      <c r="A420" t="s">
        <v>109</v>
      </c>
      <c r="B420" t="str">
        <f t="shared" si="6"/>
        <v>CHF44418</v>
      </c>
      <c r="C420" s="36" t="s">
        <v>315</v>
      </c>
      <c r="D420" s="63">
        <v>1.3589</v>
      </c>
      <c r="E420" s="64">
        <v>44418</v>
      </c>
      <c r="F420" s="65">
        <v>44418</v>
      </c>
      <c r="G420" s="64">
        <v>44418.918465277777</v>
      </c>
    </row>
    <row r="421" spans="1:7" outlineLevel="1" x14ac:dyDescent="0.25">
      <c r="A421" t="s">
        <v>109</v>
      </c>
      <c r="B421" t="str">
        <f t="shared" si="6"/>
        <v>CHF44417</v>
      </c>
      <c r="C421" s="36" t="s">
        <v>315</v>
      </c>
      <c r="D421" s="63">
        <v>1.3673999999999999</v>
      </c>
      <c r="E421" s="64">
        <v>44417</v>
      </c>
      <c r="F421" s="65">
        <v>44417</v>
      </c>
      <c r="G421" s="64">
        <v>44417.918424386575</v>
      </c>
    </row>
    <row r="422" spans="1:7" outlineLevel="1" x14ac:dyDescent="0.25">
      <c r="A422" t="s">
        <v>109</v>
      </c>
      <c r="B422" t="str">
        <f t="shared" si="6"/>
        <v>CHF44414</v>
      </c>
      <c r="C422" s="36" t="s">
        <v>315</v>
      </c>
      <c r="D422" s="63">
        <v>1.3737999999999999</v>
      </c>
      <c r="E422" s="64">
        <v>44414</v>
      </c>
      <c r="F422" s="65">
        <v>44416</v>
      </c>
      <c r="G422" s="64">
        <v>44414.918323576392</v>
      </c>
    </row>
    <row r="423" spans="1:7" outlineLevel="1" x14ac:dyDescent="0.25">
      <c r="A423" t="s">
        <v>109</v>
      </c>
      <c r="B423" t="str">
        <f t="shared" si="6"/>
        <v>CHF44413</v>
      </c>
      <c r="C423" s="36" t="s">
        <v>315</v>
      </c>
      <c r="D423" s="63">
        <v>1.3786</v>
      </c>
      <c r="E423" s="64">
        <v>44413</v>
      </c>
      <c r="F423" s="65">
        <v>44413</v>
      </c>
      <c r="G423" s="64">
        <v>44413.918310763889</v>
      </c>
    </row>
    <row r="424" spans="1:7" outlineLevel="1" x14ac:dyDescent="0.25">
      <c r="A424" t="s">
        <v>109</v>
      </c>
      <c r="B424" t="str">
        <f t="shared" si="6"/>
        <v>CHF44412</v>
      </c>
      <c r="C424" s="36" t="s">
        <v>315</v>
      </c>
      <c r="D424" s="63">
        <v>1.3854</v>
      </c>
      <c r="E424" s="64">
        <v>44412</v>
      </c>
      <c r="F424" s="65">
        <v>44412</v>
      </c>
      <c r="G424" s="64">
        <v>44412.918273298608</v>
      </c>
    </row>
    <row r="425" spans="1:7" outlineLevel="1" x14ac:dyDescent="0.25">
      <c r="A425" t="s">
        <v>109</v>
      </c>
      <c r="B425" t="str">
        <f t="shared" si="6"/>
        <v>CHF44411</v>
      </c>
      <c r="C425" s="36" t="s">
        <v>315</v>
      </c>
      <c r="D425" s="63">
        <v>1.3876999999999999</v>
      </c>
      <c r="E425" s="64">
        <v>44411</v>
      </c>
      <c r="F425" s="65">
        <v>44411</v>
      </c>
      <c r="G425" s="64">
        <v>44411.918228668983</v>
      </c>
    </row>
    <row r="426" spans="1:7" outlineLevel="1" x14ac:dyDescent="0.25">
      <c r="A426" t="s">
        <v>109</v>
      </c>
      <c r="B426" t="str">
        <f t="shared" si="6"/>
        <v>CHF44407</v>
      </c>
      <c r="C426" s="36" t="s">
        <v>315</v>
      </c>
      <c r="D426" s="63">
        <v>1.3751</v>
      </c>
      <c r="E426" s="64">
        <v>44407</v>
      </c>
      <c r="F426" s="65">
        <v>44410</v>
      </c>
      <c r="G426" s="64">
        <v>44407.919968518516</v>
      </c>
    </row>
    <row r="427" spans="1:7" outlineLevel="1" x14ac:dyDescent="0.25">
      <c r="A427" t="s">
        <v>109</v>
      </c>
      <c r="B427" t="str">
        <f t="shared" si="6"/>
        <v>CHF44406</v>
      </c>
      <c r="C427" s="36" t="s">
        <v>315</v>
      </c>
      <c r="D427" s="63">
        <v>1.3733</v>
      </c>
      <c r="E427" s="64">
        <v>44406</v>
      </c>
      <c r="F427" s="65">
        <v>44406</v>
      </c>
      <c r="G427" s="64">
        <v>44406.919904664355</v>
      </c>
    </row>
    <row r="428" spans="1:7" outlineLevel="1" x14ac:dyDescent="0.25">
      <c r="A428" t="s">
        <v>109</v>
      </c>
      <c r="B428" t="str">
        <f t="shared" si="6"/>
        <v>CHF44405</v>
      </c>
      <c r="C428" s="36" t="s">
        <v>315</v>
      </c>
      <c r="D428" s="63">
        <v>1.375</v>
      </c>
      <c r="E428" s="64">
        <v>44405</v>
      </c>
      <c r="F428" s="65">
        <v>44405</v>
      </c>
      <c r="G428" s="64">
        <v>44405.919886111114</v>
      </c>
    </row>
    <row r="429" spans="1:7" outlineLevel="1" x14ac:dyDescent="0.25">
      <c r="A429" t="s">
        <v>109</v>
      </c>
      <c r="B429" t="str">
        <f t="shared" si="6"/>
        <v>CHF44404</v>
      </c>
      <c r="C429" s="36" t="s">
        <v>315</v>
      </c>
      <c r="D429" s="63">
        <v>1.3758999999999999</v>
      </c>
      <c r="E429" s="64">
        <v>44404</v>
      </c>
      <c r="F429" s="65">
        <v>44404</v>
      </c>
      <c r="G429" s="64">
        <v>44404.919855983797</v>
      </c>
    </row>
    <row r="430" spans="1:7" outlineLevel="1" x14ac:dyDescent="0.25">
      <c r="A430" t="s">
        <v>109</v>
      </c>
      <c r="B430" t="str">
        <f t="shared" si="6"/>
        <v>CHF44403</v>
      </c>
      <c r="C430" s="36" t="s">
        <v>315</v>
      </c>
      <c r="D430" s="63">
        <v>1.3694</v>
      </c>
      <c r="E430" s="64">
        <v>44403</v>
      </c>
      <c r="F430" s="65">
        <v>44403</v>
      </c>
      <c r="G430" s="64">
        <v>44403.919816168978</v>
      </c>
    </row>
    <row r="431" spans="1:7" outlineLevel="1" x14ac:dyDescent="0.25">
      <c r="A431" t="s">
        <v>109</v>
      </c>
      <c r="B431" t="str">
        <f t="shared" si="6"/>
        <v>CHF44400</v>
      </c>
      <c r="C431" s="36" t="s">
        <v>315</v>
      </c>
      <c r="D431" s="63">
        <v>1.3662000000000001</v>
      </c>
      <c r="E431" s="64">
        <v>44400</v>
      </c>
      <c r="F431" s="65">
        <v>44402</v>
      </c>
      <c r="G431" s="64">
        <v>44400.920062534722</v>
      </c>
    </row>
    <row r="432" spans="1:7" outlineLevel="1" x14ac:dyDescent="0.25">
      <c r="A432" t="s">
        <v>109</v>
      </c>
      <c r="B432" t="str">
        <f t="shared" si="6"/>
        <v>CHF44399</v>
      </c>
      <c r="C432" s="36" t="s">
        <v>315</v>
      </c>
      <c r="D432" s="63">
        <v>1.3677999999999999</v>
      </c>
      <c r="E432" s="64">
        <v>44399</v>
      </c>
      <c r="F432" s="65">
        <v>44399</v>
      </c>
      <c r="G432" s="64">
        <v>44399.920058993055</v>
      </c>
    </row>
    <row r="433" spans="1:7" outlineLevel="1" x14ac:dyDescent="0.25">
      <c r="A433" t="s">
        <v>109</v>
      </c>
      <c r="B433" t="str">
        <f t="shared" si="6"/>
        <v>CHF44398</v>
      </c>
      <c r="C433" s="36" t="s">
        <v>315</v>
      </c>
      <c r="D433" s="63">
        <v>1.3698999999999999</v>
      </c>
      <c r="E433" s="64">
        <v>44398</v>
      </c>
      <c r="F433" s="65">
        <v>44398</v>
      </c>
      <c r="G433" s="64">
        <v>44398.919481446763</v>
      </c>
    </row>
    <row r="434" spans="1:7" outlineLevel="1" x14ac:dyDescent="0.25">
      <c r="A434" t="s">
        <v>109</v>
      </c>
      <c r="B434" t="str">
        <f t="shared" si="6"/>
        <v>CHF44397</v>
      </c>
      <c r="C434" s="36" t="s">
        <v>315</v>
      </c>
      <c r="D434" s="63">
        <v>1.3812</v>
      </c>
      <c r="E434" s="64">
        <v>44397</v>
      </c>
      <c r="F434" s="65">
        <v>44397</v>
      </c>
      <c r="G434" s="64">
        <v>44397.919423692132</v>
      </c>
    </row>
    <row r="435" spans="1:7" outlineLevel="1" x14ac:dyDescent="0.25">
      <c r="A435" t="s">
        <v>109</v>
      </c>
      <c r="B435" t="str">
        <f t="shared" si="6"/>
        <v>CHF44396</v>
      </c>
      <c r="C435" s="36" t="s">
        <v>315</v>
      </c>
      <c r="D435" s="63">
        <v>1.3896999999999999</v>
      </c>
      <c r="E435" s="64">
        <v>44396</v>
      </c>
      <c r="F435" s="65">
        <v>44396</v>
      </c>
      <c r="G435" s="64">
        <v>44396.919414351854</v>
      </c>
    </row>
    <row r="436" spans="1:7" outlineLevel="1" x14ac:dyDescent="0.25">
      <c r="A436" t="s">
        <v>109</v>
      </c>
      <c r="B436" t="str">
        <f t="shared" si="6"/>
        <v>CHF44393</v>
      </c>
      <c r="C436" s="36" t="s">
        <v>315</v>
      </c>
      <c r="D436" s="63">
        <v>1.3695999999999999</v>
      </c>
      <c r="E436" s="64">
        <v>44393</v>
      </c>
      <c r="F436" s="65">
        <v>44395</v>
      </c>
      <c r="G436" s="64">
        <v>44393.919365127316</v>
      </c>
    </row>
    <row r="437" spans="1:7" outlineLevel="1" x14ac:dyDescent="0.25">
      <c r="A437" t="s">
        <v>109</v>
      </c>
      <c r="B437" t="str">
        <f t="shared" si="6"/>
        <v>CHF44392</v>
      </c>
      <c r="C437" s="36" t="s">
        <v>315</v>
      </c>
      <c r="D437" s="63">
        <v>1.3694</v>
      </c>
      <c r="E437" s="64">
        <v>44392</v>
      </c>
      <c r="F437" s="65">
        <v>44392</v>
      </c>
      <c r="G437" s="64">
        <v>44392.919299687499</v>
      </c>
    </row>
    <row r="438" spans="1:7" outlineLevel="1" x14ac:dyDescent="0.25">
      <c r="A438" t="s">
        <v>109</v>
      </c>
      <c r="B438" t="str">
        <f t="shared" si="6"/>
        <v>CHF44391</v>
      </c>
      <c r="C438" s="36" t="s">
        <v>315</v>
      </c>
      <c r="D438" s="63">
        <v>1.3648</v>
      </c>
      <c r="E438" s="64">
        <v>44391</v>
      </c>
      <c r="F438" s="65">
        <v>44391</v>
      </c>
      <c r="G438" s="64">
        <v>44391.919279594906</v>
      </c>
    </row>
    <row r="439" spans="1:7" outlineLevel="1" x14ac:dyDescent="0.25">
      <c r="A439" t="s">
        <v>109</v>
      </c>
      <c r="B439" t="str">
        <f t="shared" si="6"/>
        <v>CHF44390</v>
      </c>
      <c r="C439" s="36" t="s">
        <v>315</v>
      </c>
      <c r="D439" s="63">
        <v>1.3635999999999999</v>
      </c>
      <c r="E439" s="64">
        <v>44390</v>
      </c>
      <c r="F439" s="65">
        <v>44390</v>
      </c>
      <c r="G439" s="64">
        <v>44390.919258182868</v>
      </c>
    </row>
    <row r="440" spans="1:7" outlineLevel="1" x14ac:dyDescent="0.25">
      <c r="A440" t="s">
        <v>109</v>
      </c>
      <c r="B440" t="str">
        <f t="shared" si="6"/>
        <v>CHF44389</v>
      </c>
      <c r="C440" s="36" t="s">
        <v>315</v>
      </c>
      <c r="D440" s="63">
        <v>1.3624000000000001</v>
      </c>
      <c r="E440" s="64">
        <v>44389</v>
      </c>
      <c r="F440" s="65">
        <v>44389</v>
      </c>
      <c r="G440" s="64">
        <v>44389.919246030091</v>
      </c>
    </row>
    <row r="441" spans="1:7" outlineLevel="1" x14ac:dyDescent="0.25">
      <c r="A441" t="s">
        <v>109</v>
      </c>
      <c r="B441" t="str">
        <f t="shared" si="6"/>
        <v>CHF44386</v>
      </c>
      <c r="C441" s="36" t="s">
        <v>315</v>
      </c>
      <c r="D441" s="63">
        <v>1.3636999999999999</v>
      </c>
      <c r="E441" s="64">
        <v>44386</v>
      </c>
      <c r="F441" s="65">
        <v>44388</v>
      </c>
      <c r="G441" s="64">
        <v>44386.919127974536</v>
      </c>
    </row>
    <row r="442" spans="1:7" outlineLevel="1" x14ac:dyDescent="0.25">
      <c r="A442" t="s">
        <v>109</v>
      </c>
      <c r="B442" t="str">
        <f t="shared" si="6"/>
        <v>CHF44385</v>
      </c>
      <c r="C442" s="36" t="s">
        <v>315</v>
      </c>
      <c r="D442" s="63">
        <v>1.3696999999999999</v>
      </c>
      <c r="E442" s="64">
        <v>44385</v>
      </c>
      <c r="F442" s="65">
        <v>44385</v>
      </c>
      <c r="G442" s="64">
        <v>44385.91910806713</v>
      </c>
    </row>
    <row r="443" spans="1:7" outlineLevel="1" x14ac:dyDescent="0.25">
      <c r="A443" t="s">
        <v>109</v>
      </c>
      <c r="B443" t="str">
        <f t="shared" si="6"/>
        <v>CHF44384</v>
      </c>
      <c r="C443" s="36" t="s">
        <v>315</v>
      </c>
      <c r="D443" s="63">
        <v>1.3486</v>
      </c>
      <c r="E443" s="64">
        <v>44384</v>
      </c>
      <c r="F443" s="65">
        <v>44384</v>
      </c>
      <c r="G443" s="64">
        <v>44384.919045949071</v>
      </c>
    </row>
    <row r="444" spans="1:7" outlineLevel="1" x14ac:dyDescent="0.25">
      <c r="A444" t="s">
        <v>109</v>
      </c>
      <c r="B444" t="str">
        <f t="shared" si="6"/>
        <v>CHF44383</v>
      </c>
      <c r="C444" s="36" t="s">
        <v>315</v>
      </c>
      <c r="D444" s="63">
        <v>1.3468</v>
      </c>
      <c r="E444" s="64">
        <v>44383</v>
      </c>
      <c r="F444" s="65">
        <v>44383</v>
      </c>
      <c r="G444" s="64">
        <v>44383.919047569441</v>
      </c>
    </row>
    <row r="445" spans="1:7" outlineLevel="1" x14ac:dyDescent="0.25">
      <c r="A445" t="s">
        <v>109</v>
      </c>
      <c r="B445" t="str">
        <f t="shared" si="6"/>
        <v>CHF44382</v>
      </c>
      <c r="C445" s="36" t="s">
        <v>315</v>
      </c>
      <c r="D445" s="63">
        <v>1.3387</v>
      </c>
      <c r="E445" s="64">
        <v>44382</v>
      </c>
      <c r="F445" s="65">
        <v>44382</v>
      </c>
      <c r="G445" s="64">
        <v>44382.91898545139</v>
      </c>
    </row>
    <row r="446" spans="1:7" outlineLevel="1" x14ac:dyDescent="0.25">
      <c r="A446" t="s">
        <v>109</v>
      </c>
      <c r="B446" t="str">
        <f t="shared" si="6"/>
        <v>CHF44379</v>
      </c>
      <c r="C446" s="36" t="s">
        <v>315</v>
      </c>
      <c r="D446" s="63">
        <v>1.3388</v>
      </c>
      <c r="E446" s="64">
        <v>44379</v>
      </c>
      <c r="F446" s="65">
        <v>44381</v>
      </c>
      <c r="G446" s="64">
        <v>44379.918892048612</v>
      </c>
    </row>
    <row r="447" spans="1:7" outlineLevel="1" x14ac:dyDescent="0.25">
      <c r="A447" t="s">
        <v>109</v>
      </c>
      <c r="B447" t="str">
        <f t="shared" si="6"/>
        <v>CHF44377</v>
      </c>
      <c r="C447" s="36" t="s">
        <v>315</v>
      </c>
      <c r="D447" s="63">
        <v>1.3398000000000001</v>
      </c>
      <c r="E447" s="64">
        <v>44377</v>
      </c>
      <c r="F447" s="65">
        <v>44378</v>
      </c>
      <c r="G447" s="64">
        <v>44377.918869212961</v>
      </c>
    </row>
    <row r="448" spans="1:7" outlineLevel="1" x14ac:dyDescent="0.25">
      <c r="A448" t="s">
        <v>109</v>
      </c>
      <c r="B448" t="str">
        <f t="shared" si="6"/>
        <v>CHF44376</v>
      </c>
      <c r="C448" s="36" t="s">
        <v>315</v>
      </c>
      <c r="D448" s="63">
        <v>1.3442000000000001</v>
      </c>
      <c r="E448" s="64">
        <v>44376</v>
      </c>
      <c r="F448" s="65">
        <v>44376</v>
      </c>
      <c r="G448" s="64">
        <v>44376.918810300929</v>
      </c>
    </row>
    <row r="449" spans="1:7" outlineLevel="1" x14ac:dyDescent="0.25">
      <c r="A449" t="s">
        <v>109</v>
      </c>
      <c r="B449" t="str">
        <f t="shared" si="6"/>
        <v>CHF44375</v>
      </c>
      <c r="C449" s="36" t="s">
        <v>315</v>
      </c>
      <c r="D449" s="63">
        <v>1.3414999999999999</v>
      </c>
      <c r="E449" s="64">
        <v>44375</v>
      </c>
      <c r="F449" s="65">
        <v>44375</v>
      </c>
      <c r="G449" s="64">
        <v>44375.918770104166</v>
      </c>
    </row>
    <row r="450" spans="1:7" outlineLevel="1" x14ac:dyDescent="0.25">
      <c r="A450" t="s">
        <v>109</v>
      </c>
      <c r="B450" t="str">
        <f t="shared" si="6"/>
        <v>CHF44372</v>
      </c>
      <c r="C450" s="36" t="s">
        <v>315</v>
      </c>
      <c r="D450" s="63">
        <v>1.3409</v>
      </c>
      <c r="E450" s="64">
        <v>44372</v>
      </c>
      <c r="F450" s="65">
        <v>44374</v>
      </c>
      <c r="G450" s="64">
        <v>44372.91870185185</v>
      </c>
    </row>
    <row r="451" spans="1:7" outlineLevel="1" x14ac:dyDescent="0.25">
      <c r="A451" t="s">
        <v>109</v>
      </c>
      <c r="B451" t="str">
        <f t="shared" si="6"/>
        <v>CHF44371</v>
      </c>
      <c r="C451" s="36" t="s">
        <v>315</v>
      </c>
      <c r="D451" s="63">
        <v>1.3411</v>
      </c>
      <c r="E451" s="64">
        <v>44371</v>
      </c>
      <c r="F451" s="65">
        <v>44371</v>
      </c>
      <c r="G451" s="64">
        <v>44371.919384872686</v>
      </c>
    </row>
    <row r="452" spans="1:7" outlineLevel="1" x14ac:dyDescent="0.25">
      <c r="A452" t="s">
        <v>109</v>
      </c>
      <c r="B452" t="str">
        <f t="shared" si="6"/>
        <v>CHF44370</v>
      </c>
      <c r="C452" s="36" t="s">
        <v>315</v>
      </c>
      <c r="D452" s="63">
        <v>1.3391999999999999</v>
      </c>
      <c r="E452" s="64">
        <v>44370</v>
      </c>
      <c r="F452" s="65">
        <v>44370</v>
      </c>
      <c r="G452" s="64">
        <v>44370.919366817128</v>
      </c>
    </row>
    <row r="453" spans="1:7" outlineLevel="1" x14ac:dyDescent="0.25">
      <c r="A453" t="s">
        <v>109</v>
      </c>
      <c r="B453" t="str">
        <f t="shared" si="6"/>
        <v>CHF44369</v>
      </c>
      <c r="C453" s="36" t="s">
        <v>315</v>
      </c>
      <c r="D453" s="63">
        <v>1.3442000000000001</v>
      </c>
      <c r="E453" s="64">
        <v>44369</v>
      </c>
      <c r="F453" s="65">
        <v>44369</v>
      </c>
      <c r="G453" s="64">
        <v>44369.919342939815</v>
      </c>
    </row>
    <row r="454" spans="1:7" outlineLevel="1" x14ac:dyDescent="0.25">
      <c r="A454" t="s">
        <v>109</v>
      </c>
      <c r="B454" t="str">
        <f t="shared" ref="B454:B517" si="7">C454&amp;E454</f>
        <v>CHF44368</v>
      </c>
      <c r="C454" s="36" t="s">
        <v>315</v>
      </c>
      <c r="D454" s="63">
        <v>1.3468</v>
      </c>
      <c r="E454" s="64">
        <v>44368</v>
      </c>
      <c r="F454" s="65">
        <v>44368</v>
      </c>
      <c r="G454" s="64">
        <v>44368.918054710652</v>
      </c>
    </row>
    <row r="455" spans="1:7" outlineLevel="1" x14ac:dyDescent="0.25">
      <c r="A455" t="s">
        <v>109</v>
      </c>
      <c r="B455" t="str">
        <f t="shared" si="7"/>
        <v>CHF44365</v>
      </c>
      <c r="C455" s="36" t="s">
        <v>315</v>
      </c>
      <c r="D455" s="63">
        <v>1.3476999999999999</v>
      </c>
      <c r="E455" s="64">
        <v>44365</v>
      </c>
      <c r="F455" s="65">
        <v>44367</v>
      </c>
      <c r="G455" s="64">
        <v>44365.918205787035</v>
      </c>
    </row>
    <row r="456" spans="1:7" outlineLevel="1" x14ac:dyDescent="0.25">
      <c r="A456" t="s">
        <v>109</v>
      </c>
      <c r="B456" t="str">
        <f t="shared" si="7"/>
        <v>CHF44364</v>
      </c>
      <c r="C456" s="36" t="s">
        <v>315</v>
      </c>
      <c r="D456" s="63">
        <v>1.3464</v>
      </c>
      <c r="E456" s="64">
        <v>44364</v>
      </c>
      <c r="F456" s="65">
        <v>44364</v>
      </c>
      <c r="G456" s="64">
        <v>44364.918171180558</v>
      </c>
    </row>
    <row r="457" spans="1:7" outlineLevel="1" x14ac:dyDescent="0.25">
      <c r="A457" t="s">
        <v>109</v>
      </c>
      <c r="B457" t="str">
        <f t="shared" si="7"/>
        <v>CHF44363</v>
      </c>
      <c r="C457" s="36" t="s">
        <v>315</v>
      </c>
      <c r="D457" s="63">
        <v>1.3534999999999999</v>
      </c>
      <c r="E457" s="64">
        <v>44363</v>
      </c>
      <c r="F457" s="65">
        <v>44363</v>
      </c>
      <c r="G457" s="64">
        <v>44363.918124571763</v>
      </c>
    </row>
    <row r="458" spans="1:7" outlineLevel="1" x14ac:dyDescent="0.25">
      <c r="A458" t="s">
        <v>109</v>
      </c>
      <c r="B458" t="str">
        <f t="shared" si="7"/>
        <v>CHF44362</v>
      </c>
      <c r="C458" s="36" t="s">
        <v>315</v>
      </c>
      <c r="D458" s="63">
        <v>1.3561000000000001</v>
      </c>
      <c r="E458" s="64">
        <v>44362</v>
      </c>
      <c r="F458" s="65">
        <v>44362</v>
      </c>
      <c r="G458" s="64">
        <v>44362.918103124997</v>
      </c>
    </row>
    <row r="459" spans="1:7" outlineLevel="1" x14ac:dyDescent="0.25">
      <c r="A459" t="s">
        <v>109</v>
      </c>
      <c r="B459" t="str">
        <f t="shared" si="7"/>
        <v>CHF44361</v>
      </c>
      <c r="C459" s="36" t="s">
        <v>315</v>
      </c>
      <c r="D459" s="63">
        <v>1.3501000000000001</v>
      </c>
      <c r="E459" s="64">
        <v>44361</v>
      </c>
      <c r="F459" s="65">
        <v>44361</v>
      </c>
      <c r="G459" s="64">
        <v>44361.918090196756</v>
      </c>
    </row>
    <row r="460" spans="1:7" outlineLevel="1" x14ac:dyDescent="0.25">
      <c r="A460" t="s">
        <v>109</v>
      </c>
      <c r="B460" t="str">
        <f t="shared" si="7"/>
        <v>CHF44358</v>
      </c>
      <c r="C460" s="36" t="s">
        <v>315</v>
      </c>
      <c r="D460" s="63">
        <v>1.3517999999999999</v>
      </c>
      <c r="E460" s="64">
        <v>44358</v>
      </c>
      <c r="F460" s="65">
        <v>44360</v>
      </c>
      <c r="G460" s="64">
        <v>44358.917920173611</v>
      </c>
    </row>
    <row r="461" spans="1:7" outlineLevel="1" x14ac:dyDescent="0.25">
      <c r="A461" t="s">
        <v>109</v>
      </c>
      <c r="B461" t="str">
        <f t="shared" si="7"/>
        <v>CHF44357</v>
      </c>
      <c r="C461" s="36" t="s">
        <v>315</v>
      </c>
      <c r="D461" s="63">
        <v>1.3506</v>
      </c>
      <c r="E461" s="64">
        <v>44357</v>
      </c>
      <c r="F461" s="65">
        <v>44357</v>
      </c>
      <c r="G461" s="64">
        <v>44357.917892511578</v>
      </c>
    </row>
    <row r="462" spans="1:7" outlineLevel="1" x14ac:dyDescent="0.25">
      <c r="A462" t="s">
        <v>109</v>
      </c>
      <c r="B462" t="str">
        <f t="shared" si="7"/>
        <v>CHF44356</v>
      </c>
      <c r="C462" s="36" t="s">
        <v>315</v>
      </c>
      <c r="D462" s="63">
        <v>1.3509</v>
      </c>
      <c r="E462" s="64">
        <v>44356</v>
      </c>
      <c r="F462" s="65">
        <v>44356</v>
      </c>
      <c r="G462" s="64">
        <v>44356.91785795139</v>
      </c>
    </row>
    <row r="463" spans="1:7" outlineLevel="1" x14ac:dyDescent="0.25">
      <c r="A463" t="s">
        <v>109</v>
      </c>
      <c r="B463" t="str">
        <f t="shared" si="7"/>
        <v>CHF44355</v>
      </c>
      <c r="C463" s="36" t="s">
        <v>315</v>
      </c>
      <c r="D463" s="63">
        <v>1.3494999999999999</v>
      </c>
      <c r="E463" s="64">
        <v>44355</v>
      </c>
      <c r="F463" s="65">
        <v>44355</v>
      </c>
      <c r="G463" s="64">
        <v>44355.917863807874</v>
      </c>
    </row>
    <row r="464" spans="1:7" outlineLevel="1" x14ac:dyDescent="0.25">
      <c r="A464" t="s">
        <v>109</v>
      </c>
      <c r="B464" t="str">
        <f t="shared" si="7"/>
        <v>CHF44354</v>
      </c>
      <c r="C464" s="36" t="s">
        <v>315</v>
      </c>
      <c r="D464" s="63">
        <v>1.3449</v>
      </c>
      <c r="E464" s="64">
        <v>44354</v>
      </c>
      <c r="F464" s="65">
        <v>44354</v>
      </c>
      <c r="G464" s="64">
        <v>44354.917840312497</v>
      </c>
    </row>
    <row r="465" spans="1:7" outlineLevel="1" x14ac:dyDescent="0.25">
      <c r="A465" t="s">
        <v>109</v>
      </c>
      <c r="B465" t="str">
        <f t="shared" si="7"/>
        <v>CHF44351</v>
      </c>
      <c r="C465" s="36" t="s">
        <v>315</v>
      </c>
      <c r="D465" s="63">
        <v>1.3434999999999999</v>
      </c>
      <c r="E465" s="64">
        <v>44351</v>
      </c>
      <c r="F465" s="65">
        <v>44353</v>
      </c>
      <c r="G465" s="64">
        <v>44351.917715474534</v>
      </c>
    </row>
    <row r="466" spans="1:7" outlineLevel="1" x14ac:dyDescent="0.25">
      <c r="A466" t="s">
        <v>109</v>
      </c>
      <c r="B466" t="str">
        <f t="shared" si="7"/>
        <v>CHF44350</v>
      </c>
      <c r="C466" s="36" t="s">
        <v>315</v>
      </c>
      <c r="D466" s="63">
        <v>1.3391999999999999</v>
      </c>
      <c r="E466" s="64">
        <v>44350</v>
      </c>
      <c r="F466" s="65">
        <v>44350</v>
      </c>
      <c r="G466" s="64">
        <v>44350.917738159726</v>
      </c>
    </row>
    <row r="467" spans="1:7" outlineLevel="1" x14ac:dyDescent="0.25">
      <c r="A467" t="s">
        <v>109</v>
      </c>
      <c r="B467" t="str">
        <f t="shared" si="7"/>
        <v>CHF44349</v>
      </c>
      <c r="C467" s="36" t="s">
        <v>315</v>
      </c>
      <c r="D467" s="63">
        <v>1.3408</v>
      </c>
      <c r="E467" s="64">
        <v>44349</v>
      </c>
      <c r="F467" s="65">
        <v>44349</v>
      </c>
      <c r="G467" s="64">
        <v>44349.917708136571</v>
      </c>
    </row>
    <row r="468" spans="1:7" outlineLevel="1" x14ac:dyDescent="0.25">
      <c r="A468" t="s">
        <v>109</v>
      </c>
      <c r="B468" t="str">
        <f t="shared" si="7"/>
        <v>CHF44348</v>
      </c>
      <c r="C468" s="36" t="s">
        <v>315</v>
      </c>
      <c r="D468" s="63">
        <v>1.3428</v>
      </c>
      <c r="E468" s="64">
        <v>44348</v>
      </c>
      <c r="F468" s="65">
        <v>44348</v>
      </c>
      <c r="G468" s="64">
        <v>44348.917672071759</v>
      </c>
    </row>
    <row r="469" spans="1:7" outlineLevel="1" x14ac:dyDescent="0.25">
      <c r="A469" t="s">
        <v>109</v>
      </c>
      <c r="B469" t="str">
        <f t="shared" si="7"/>
        <v>CHF44347</v>
      </c>
      <c r="C469" s="36" t="s">
        <v>315</v>
      </c>
      <c r="D469" s="63">
        <v>1.3423</v>
      </c>
      <c r="E469" s="64">
        <v>44347</v>
      </c>
      <c r="F469" s="65">
        <v>44347</v>
      </c>
      <c r="G469" s="64">
        <v>44347.917655173609</v>
      </c>
    </row>
    <row r="470" spans="1:7" outlineLevel="1" x14ac:dyDescent="0.25">
      <c r="A470" t="s">
        <v>109</v>
      </c>
      <c r="B470" t="str">
        <f t="shared" si="7"/>
        <v>CHF44344</v>
      </c>
      <c r="C470" s="36" t="s">
        <v>315</v>
      </c>
      <c r="D470" s="63">
        <v>1.3426</v>
      </c>
      <c r="E470" s="64">
        <v>44344</v>
      </c>
      <c r="F470" s="65">
        <v>44346</v>
      </c>
      <c r="G470" s="64">
        <v>44344.917453703703</v>
      </c>
    </row>
    <row r="471" spans="1:7" outlineLevel="1" x14ac:dyDescent="0.25">
      <c r="A471" t="s">
        <v>109</v>
      </c>
      <c r="B471" t="str">
        <f t="shared" si="7"/>
        <v>CHF44343</v>
      </c>
      <c r="C471" s="36" t="s">
        <v>315</v>
      </c>
      <c r="D471" s="63">
        <v>1.3442000000000001</v>
      </c>
      <c r="E471" s="64">
        <v>44343</v>
      </c>
      <c r="F471" s="65">
        <v>44343</v>
      </c>
      <c r="G471" s="64">
        <v>44343.917387303241</v>
      </c>
    </row>
    <row r="472" spans="1:7" outlineLevel="1" x14ac:dyDescent="0.25">
      <c r="A472" t="s">
        <v>109</v>
      </c>
      <c r="B472" t="str">
        <f t="shared" si="7"/>
        <v>CHF44342</v>
      </c>
      <c r="C472" s="36" t="s">
        <v>315</v>
      </c>
      <c r="D472" s="63">
        <v>1.3498000000000001</v>
      </c>
      <c r="E472" s="64">
        <v>44342</v>
      </c>
      <c r="F472" s="65">
        <v>44342</v>
      </c>
      <c r="G472" s="64">
        <v>44342.917349768519</v>
      </c>
    </row>
    <row r="473" spans="1:7" outlineLevel="1" x14ac:dyDescent="0.25">
      <c r="A473" t="s">
        <v>109</v>
      </c>
      <c r="B473" t="str">
        <f t="shared" si="7"/>
        <v>CHF44341</v>
      </c>
      <c r="C473" s="36" t="s">
        <v>315</v>
      </c>
      <c r="D473" s="63">
        <v>1.3455999999999999</v>
      </c>
      <c r="E473" s="64">
        <v>44341</v>
      </c>
      <c r="F473" s="65">
        <v>44341</v>
      </c>
      <c r="G473" s="64">
        <v>44341.917325497685</v>
      </c>
    </row>
    <row r="474" spans="1:7" outlineLevel="1" x14ac:dyDescent="0.25">
      <c r="A474" t="s">
        <v>109</v>
      </c>
      <c r="B474" t="str">
        <f t="shared" si="7"/>
        <v>CHF44337</v>
      </c>
      <c r="C474" s="36" t="s">
        <v>315</v>
      </c>
      <c r="D474" s="63">
        <v>1.3424</v>
      </c>
      <c r="E474" s="64">
        <v>44337</v>
      </c>
      <c r="F474" s="65">
        <v>44340</v>
      </c>
      <c r="G474" s="64">
        <v>44337.920093368055</v>
      </c>
    </row>
    <row r="475" spans="1:7" outlineLevel="1" x14ac:dyDescent="0.25">
      <c r="A475" t="s">
        <v>109</v>
      </c>
      <c r="B475" t="str">
        <f t="shared" si="7"/>
        <v>CHF44336</v>
      </c>
      <c r="C475" s="36" t="s">
        <v>315</v>
      </c>
      <c r="D475" s="63">
        <v>1.3424</v>
      </c>
      <c r="E475" s="64">
        <v>44336</v>
      </c>
      <c r="F475" s="65">
        <v>44336</v>
      </c>
      <c r="G475" s="64">
        <v>44336.920090127314</v>
      </c>
    </row>
    <row r="476" spans="1:7" outlineLevel="1" x14ac:dyDescent="0.25">
      <c r="A476" t="s">
        <v>109</v>
      </c>
      <c r="B476" t="str">
        <f t="shared" si="7"/>
        <v>CHF44335</v>
      </c>
      <c r="C476" s="36" t="s">
        <v>315</v>
      </c>
      <c r="D476" s="63">
        <v>1.3421000000000001</v>
      </c>
      <c r="E476" s="64">
        <v>44335</v>
      </c>
      <c r="F476" s="65">
        <v>44335</v>
      </c>
      <c r="G476" s="64">
        <v>44335.9200403125</v>
      </c>
    </row>
    <row r="477" spans="1:7" outlineLevel="1" x14ac:dyDescent="0.25">
      <c r="A477" t="s">
        <v>109</v>
      </c>
      <c r="B477" t="str">
        <f t="shared" si="7"/>
        <v>CHF44334</v>
      </c>
      <c r="C477" s="36" t="s">
        <v>315</v>
      </c>
      <c r="D477" s="63">
        <v>1.343</v>
      </c>
      <c r="E477" s="64">
        <v>44334</v>
      </c>
      <c r="F477" s="65">
        <v>44334</v>
      </c>
      <c r="G477" s="64">
        <v>44334.919997766207</v>
      </c>
    </row>
    <row r="478" spans="1:7" outlineLevel="1" x14ac:dyDescent="0.25">
      <c r="A478" t="s">
        <v>109</v>
      </c>
      <c r="B478" t="str">
        <f t="shared" si="7"/>
        <v>CHF44333</v>
      </c>
      <c r="C478" s="36" t="s">
        <v>315</v>
      </c>
      <c r="D478" s="63">
        <v>1.3396999999999999</v>
      </c>
      <c r="E478" s="64">
        <v>44333</v>
      </c>
      <c r="F478" s="65">
        <v>44333</v>
      </c>
      <c r="G478" s="64">
        <v>44333.919976469908</v>
      </c>
    </row>
    <row r="479" spans="1:7" outlineLevel="1" x14ac:dyDescent="0.25">
      <c r="A479" t="s">
        <v>109</v>
      </c>
      <c r="B479" t="str">
        <f t="shared" si="7"/>
        <v>CHF44330</v>
      </c>
      <c r="C479" s="36" t="s">
        <v>315</v>
      </c>
      <c r="D479" s="63">
        <v>1.3415999999999999</v>
      </c>
      <c r="E479" s="64">
        <v>44330</v>
      </c>
      <c r="F479" s="65">
        <v>44332</v>
      </c>
      <c r="G479" s="64">
        <v>44330.919939085645</v>
      </c>
    </row>
    <row r="480" spans="1:7" outlineLevel="1" x14ac:dyDescent="0.25">
      <c r="A480" t="s">
        <v>109</v>
      </c>
      <c r="B480" t="str">
        <f t="shared" si="7"/>
        <v>CHF44329</v>
      </c>
      <c r="C480" s="36" t="s">
        <v>315</v>
      </c>
      <c r="D480" s="63">
        <v>1.3404</v>
      </c>
      <c r="E480" s="64">
        <v>44329</v>
      </c>
      <c r="F480" s="65">
        <v>44329</v>
      </c>
      <c r="G480" s="64">
        <v>44329.919875428241</v>
      </c>
    </row>
    <row r="481" spans="1:7" outlineLevel="1" x14ac:dyDescent="0.25">
      <c r="A481" t="s">
        <v>109</v>
      </c>
      <c r="B481" t="str">
        <f t="shared" si="7"/>
        <v>CHF44328</v>
      </c>
      <c r="C481" s="36" t="s">
        <v>315</v>
      </c>
      <c r="D481" s="63">
        <v>1.3327</v>
      </c>
      <c r="E481" s="64">
        <v>44328</v>
      </c>
      <c r="F481" s="65">
        <v>44328</v>
      </c>
      <c r="G481" s="64">
        <v>44328.919883831019</v>
      </c>
    </row>
    <row r="482" spans="1:7" outlineLevel="1" x14ac:dyDescent="0.25">
      <c r="A482" t="s">
        <v>109</v>
      </c>
      <c r="B482" t="str">
        <f t="shared" si="7"/>
        <v>CHF44327</v>
      </c>
      <c r="C482" s="36" t="s">
        <v>315</v>
      </c>
      <c r="D482" s="63">
        <v>1.3401000000000001</v>
      </c>
      <c r="E482" s="64">
        <v>44327</v>
      </c>
      <c r="F482" s="65">
        <v>44327</v>
      </c>
      <c r="G482" s="64">
        <v>44327.919845370372</v>
      </c>
    </row>
    <row r="483" spans="1:7" outlineLevel="1" x14ac:dyDescent="0.25">
      <c r="A483" t="s">
        <v>109</v>
      </c>
      <c r="B483" t="str">
        <f t="shared" si="7"/>
        <v>CHF44326</v>
      </c>
      <c r="C483" s="36" t="s">
        <v>315</v>
      </c>
      <c r="D483" s="63">
        <v>1.3442000000000001</v>
      </c>
      <c r="E483" s="64">
        <v>44326</v>
      </c>
      <c r="F483" s="65">
        <v>44326</v>
      </c>
      <c r="G483" s="64">
        <v>44326.9198096412</v>
      </c>
    </row>
    <row r="484" spans="1:7" outlineLevel="1" x14ac:dyDescent="0.25">
      <c r="A484" t="s">
        <v>109</v>
      </c>
      <c r="B484" t="str">
        <f t="shared" si="7"/>
        <v>CHF44323</v>
      </c>
      <c r="C484" s="36" t="s">
        <v>315</v>
      </c>
      <c r="D484" s="63">
        <v>1.3468</v>
      </c>
      <c r="E484" s="64">
        <v>44323</v>
      </c>
      <c r="F484" s="65">
        <v>44325</v>
      </c>
      <c r="G484" s="64">
        <v>44323.919742627317</v>
      </c>
    </row>
    <row r="485" spans="1:7" outlineLevel="1" x14ac:dyDescent="0.25">
      <c r="A485" t="s">
        <v>109</v>
      </c>
      <c r="B485" t="str">
        <f t="shared" si="7"/>
        <v>CHF44322</v>
      </c>
      <c r="C485" s="36" t="s">
        <v>315</v>
      </c>
      <c r="D485" s="63">
        <v>1.3426</v>
      </c>
      <c r="E485" s="64">
        <v>44322</v>
      </c>
      <c r="F485" s="65">
        <v>44322</v>
      </c>
      <c r="G485" s="64">
        <v>44322.918575578704</v>
      </c>
    </row>
    <row r="486" spans="1:7" outlineLevel="1" x14ac:dyDescent="0.25">
      <c r="A486" t="s">
        <v>109</v>
      </c>
      <c r="B486" t="str">
        <f t="shared" si="7"/>
        <v>CHF44321</v>
      </c>
      <c r="C486" s="36" t="s">
        <v>315</v>
      </c>
      <c r="D486" s="63">
        <v>1.3436999999999999</v>
      </c>
      <c r="E486" s="64">
        <v>44321</v>
      </c>
      <c r="F486" s="65">
        <v>44321</v>
      </c>
      <c r="G486" s="64">
        <v>44321.91852835648</v>
      </c>
    </row>
    <row r="487" spans="1:7" outlineLevel="1" x14ac:dyDescent="0.25">
      <c r="A487" t="s">
        <v>109</v>
      </c>
      <c r="B487" t="str">
        <f t="shared" si="7"/>
        <v>CHF44320</v>
      </c>
      <c r="C487" s="36" t="s">
        <v>315</v>
      </c>
      <c r="D487" s="63">
        <v>1.3487</v>
      </c>
      <c r="E487" s="64">
        <v>44320</v>
      </c>
      <c r="F487" s="65">
        <v>44320</v>
      </c>
      <c r="G487" s="64">
        <v>44320.918500891203</v>
      </c>
    </row>
    <row r="488" spans="1:7" outlineLevel="1" x14ac:dyDescent="0.25">
      <c r="A488" t="s">
        <v>109</v>
      </c>
      <c r="B488" t="str">
        <f t="shared" si="7"/>
        <v>CHF44319</v>
      </c>
      <c r="C488" s="36" t="s">
        <v>315</v>
      </c>
      <c r="D488" s="63">
        <v>1.3467</v>
      </c>
      <c r="E488" s="64">
        <v>44319</v>
      </c>
      <c r="F488" s="65">
        <v>44319</v>
      </c>
      <c r="G488" s="64">
        <v>44319.918448692129</v>
      </c>
    </row>
    <row r="489" spans="1:7" outlineLevel="1" x14ac:dyDescent="0.25">
      <c r="A489" t="s">
        <v>109</v>
      </c>
      <c r="B489" t="str">
        <f t="shared" si="7"/>
        <v>CHF44316</v>
      </c>
      <c r="C489" s="36" t="s">
        <v>315</v>
      </c>
      <c r="D489" s="63">
        <v>1.3468</v>
      </c>
      <c r="E489" s="64">
        <v>44316</v>
      </c>
      <c r="F489" s="65">
        <v>44318</v>
      </c>
      <c r="G489" s="64">
        <v>44316.918249918985</v>
      </c>
    </row>
    <row r="490" spans="1:7" outlineLevel="1" x14ac:dyDescent="0.25">
      <c r="A490" t="s">
        <v>109</v>
      </c>
      <c r="B490" t="str">
        <f t="shared" si="7"/>
        <v>CHF44315</v>
      </c>
      <c r="C490" s="36" t="s">
        <v>315</v>
      </c>
      <c r="D490" s="63">
        <v>1.3514999999999999</v>
      </c>
      <c r="E490" s="64">
        <v>44315</v>
      </c>
      <c r="F490" s="65">
        <v>44315</v>
      </c>
      <c r="G490" s="64">
        <v>44315.91824791667</v>
      </c>
    </row>
    <row r="491" spans="1:7" outlineLevel="1" x14ac:dyDescent="0.25">
      <c r="A491" t="s">
        <v>109</v>
      </c>
      <c r="B491" t="str">
        <f t="shared" si="7"/>
        <v>CHF44246</v>
      </c>
      <c r="C491" s="36" t="s">
        <v>315</v>
      </c>
      <c r="D491" s="63">
        <v>1.4081999999999999</v>
      </c>
      <c r="E491" s="64">
        <v>44246</v>
      </c>
      <c r="F491" s="65">
        <v>44314</v>
      </c>
      <c r="G491" s="64">
        <v>44246.918008333334</v>
      </c>
    </row>
    <row r="492" spans="1:7" outlineLevel="1" x14ac:dyDescent="0.25">
      <c r="A492" t="s">
        <v>109</v>
      </c>
      <c r="B492" t="str">
        <f t="shared" si="7"/>
        <v>CHF44245</v>
      </c>
      <c r="C492" s="36" t="s">
        <v>315</v>
      </c>
      <c r="D492" s="63">
        <v>1.4159999999999999</v>
      </c>
      <c r="E492" s="64">
        <v>44245</v>
      </c>
      <c r="F492" s="65">
        <v>44245</v>
      </c>
      <c r="G492" s="64">
        <v>44245.917984837964</v>
      </c>
    </row>
    <row r="493" spans="1:7" outlineLevel="1" x14ac:dyDescent="0.25">
      <c r="A493" t="s">
        <v>109</v>
      </c>
      <c r="B493" t="str">
        <f t="shared" si="7"/>
        <v>CHF44244</v>
      </c>
      <c r="C493" s="36" t="s">
        <v>315</v>
      </c>
      <c r="D493" s="63">
        <v>1.4152</v>
      </c>
      <c r="E493" s="64">
        <v>44244</v>
      </c>
      <c r="F493" s="65">
        <v>44244</v>
      </c>
      <c r="G493" s="64">
        <v>44244.917880706016</v>
      </c>
    </row>
    <row r="494" spans="1:7" outlineLevel="1" x14ac:dyDescent="0.25">
      <c r="A494" t="s">
        <v>109</v>
      </c>
      <c r="B494" t="str">
        <f t="shared" si="7"/>
        <v>CHF44243</v>
      </c>
      <c r="C494" s="36" t="s">
        <v>315</v>
      </c>
      <c r="D494" s="63">
        <v>1.4220999999999999</v>
      </c>
      <c r="E494" s="64">
        <v>44243</v>
      </c>
      <c r="F494" s="65">
        <v>44243</v>
      </c>
      <c r="G494" s="64">
        <v>44243.917890659723</v>
      </c>
    </row>
    <row r="495" spans="1:7" outlineLevel="1" x14ac:dyDescent="0.25">
      <c r="A495" t="s">
        <v>109</v>
      </c>
      <c r="B495" t="str">
        <f t="shared" si="7"/>
        <v>CHF44239</v>
      </c>
      <c r="C495" s="36" t="s">
        <v>315</v>
      </c>
      <c r="D495" s="63">
        <v>1.4248000000000001</v>
      </c>
      <c r="E495" s="64">
        <v>44239</v>
      </c>
      <c r="F495" s="65">
        <v>44242</v>
      </c>
      <c r="G495" s="64">
        <v>44239.917737233794</v>
      </c>
    </row>
    <row r="496" spans="1:7" outlineLevel="1" x14ac:dyDescent="0.25">
      <c r="A496" t="s">
        <v>109</v>
      </c>
      <c r="B496" t="str">
        <f t="shared" si="7"/>
        <v>CHF44238</v>
      </c>
      <c r="C496" s="36" t="s">
        <v>315</v>
      </c>
      <c r="D496" s="63">
        <v>1.4249000000000001</v>
      </c>
      <c r="E496" s="64">
        <v>44238</v>
      </c>
      <c r="F496" s="65">
        <v>44238</v>
      </c>
      <c r="G496" s="64">
        <v>44238.917699456018</v>
      </c>
    </row>
    <row r="497" spans="1:7" outlineLevel="1" x14ac:dyDescent="0.25">
      <c r="A497" t="s">
        <v>109</v>
      </c>
      <c r="B497" t="str">
        <f t="shared" si="7"/>
        <v>CHF44237</v>
      </c>
      <c r="C497" s="36" t="s">
        <v>315</v>
      </c>
      <c r="D497" s="63">
        <v>1.4257</v>
      </c>
      <c r="E497" s="64">
        <v>44237</v>
      </c>
      <c r="F497" s="65">
        <v>44237</v>
      </c>
      <c r="G497" s="64">
        <v>44237.917652314813</v>
      </c>
    </row>
    <row r="498" spans="1:7" outlineLevel="1" x14ac:dyDescent="0.25">
      <c r="A498" t="s">
        <v>109</v>
      </c>
      <c r="B498" t="str">
        <f t="shared" si="7"/>
        <v>CHF44236</v>
      </c>
      <c r="C498" s="36" t="s">
        <v>315</v>
      </c>
      <c r="D498" s="63">
        <v>1.4240999999999999</v>
      </c>
      <c r="E498" s="64">
        <v>44236</v>
      </c>
      <c r="F498" s="65">
        <v>44236</v>
      </c>
      <c r="G498" s="64">
        <v>44236.917621990739</v>
      </c>
    </row>
    <row r="499" spans="1:7" outlineLevel="1" x14ac:dyDescent="0.25">
      <c r="A499" t="s">
        <v>109</v>
      </c>
      <c r="B499" t="str">
        <f t="shared" si="7"/>
        <v>CHF44235</v>
      </c>
      <c r="C499" s="36" t="s">
        <v>315</v>
      </c>
      <c r="D499" s="63">
        <v>1.4184000000000001</v>
      </c>
      <c r="E499" s="64">
        <v>44235</v>
      </c>
      <c r="F499" s="65">
        <v>44235</v>
      </c>
      <c r="G499" s="64">
        <v>44235.917557141205</v>
      </c>
    </row>
    <row r="500" spans="1:7" outlineLevel="1" x14ac:dyDescent="0.25">
      <c r="A500" t="s">
        <v>109</v>
      </c>
      <c r="B500" t="str">
        <f t="shared" si="7"/>
        <v>CHF44232</v>
      </c>
      <c r="C500" s="36" t="s">
        <v>315</v>
      </c>
      <c r="D500" s="63">
        <v>1.4193</v>
      </c>
      <c r="E500" s="64">
        <v>44232</v>
      </c>
      <c r="F500" s="65">
        <v>44234</v>
      </c>
      <c r="G500" s="64">
        <v>44232.917487766201</v>
      </c>
    </row>
    <row r="501" spans="1:7" outlineLevel="1" x14ac:dyDescent="0.25">
      <c r="A501" t="s">
        <v>109</v>
      </c>
      <c r="B501" t="str">
        <f t="shared" si="7"/>
        <v>CHF44231</v>
      </c>
      <c r="C501" s="36" t="s">
        <v>315</v>
      </c>
      <c r="D501" s="63">
        <v>1.4198999999999999</v>
      </c>
      <c r="E501" s="64">
        <v>44231</v>
      </c>
      <c r="F501" s="65">
        <v>44231</v>
      </c>
      <c r="G501" s="64">
        <v>44231.917429942128</v>
      </c>
    </row>
    <row r="502" spans="1:7" outlineLevel="1" x14ac:dyDescent="0.25">
      <c r="A502" t="s">
        <v>109</v>
      </c>
      <c r="B502" t="str">
        <f t="shared" si="7"/>
        <v>CHF44230</v>
      </c>
      <c r="C502" s="36" t="s">
        <v>315</v>
      </c>
      <c r="D502" s="63">
        <v>1.4215</v>
      </c>
      <c r="E502" s="64">
        <v>44230</v>
      </c>
      <c r="F502" s="65">
        <v>44230</v>
      </c>
      <c r="G502" s="64">
        <v>44230.917380127314</v>
      </c>
    </row>
    <row r="503" spans="1:7" outlineLevel="1" x14ac:dyDescent="0.25">
      <c r="A503" t="s">
        <v>109</v>
      </c>
      <c r="B503" t="str">
        <f t="shared" si="7"/>
        <v>CHF44229</v>
      </c>
      <c r="C503" s="36" t="s">
        <v>315</v>
      </c>
      <c r="D503" s="63">
        <v>1.4266000000000001</v>
      </c>
      <c r="E503" s="64">
        <v>44229</v>
      </c>
      <c r="F503" s="65">
        <v>44229</v>
      </c>
      <c r="G503" s="64">
        <v>44229.917329745367</v>
      </c>
    </row>
    <row r="504" spans="1:7" outlineLevel="1" x14ac:dyDescent="0.25">
      <c r="A504" t="s">
        <v>109</v>
      </c>
      <c r="B504" t="str">
        <f t="shared" si="7"/>
        <v>CHF44228</v>
      </c>
      <c r="C504" s="36" t="s">
        <v>315</v>
      </c>
      <c r="D504" s="63">
        <v>1.4313</v>
      </c>
      <c r="E504" s="64">
        <v>44228</v>
      </c>
      <c r="F504" s="65">
        <v>44228</v>
      </c>
      <c r="G504" s="64">
        <v>44228.917283182869</v>
      </c>
    </row>
    <row r="505" spans="1:7" outlineLevel="1" x14ac:dyDescent="0.25">
      <c r="A505" t="s">
        <v>109</v>
      </c>
      <c r="B505" t="str">
        <f t="shared" si="7"/>
        <v>CHF44225</v>
      </c>
      <c r="C505" s="36" t="s">
        <v>315</v>
      </c>
      <c r="D505" s="63">
        <v>1.4363999999999999</v>
      </c>
      <c r="E505" s="64">
        <v>44225</v>
      </c>
      <c r="F505" s="65">
        <v>44227</v>
      </c>
      <c r="G505" s="64">
        <v>44225.91721565972</v>
      </c>
    </row>
    <row r="506" spans="1:7" outlineLevel="1" x14ac:dyDescent="0.25">
      <c r="A506" t="s">
        <v>109</v>
      </c>
      <c r="B506" t="str">
        <f t="shared" si="7"/>
        <v>CHF44224</v>
      </c>
      <c r="C506" s="36" t="s">
        <v>315</v>
      </c>
      <c r="D506" s="63">
        <v>1.4419999999999999</v>
      </c>
      <c r="E506" s="64">
        <v>44224</v>
      </c>
      <c r="F506" s="65">
        <v>44224</v>
      </c>
      <c r="G506" s="64">
        <v>44224.917155405092</v>
      </c>
    </row>
    <row r="507" spans="1:7" outlineLevel="1" x14ac:dyDescent="0.25">
      <c r="A507" t="s">
        <v>109</v>
      </c>
      <c r="B507" t="str">
        <f t="shared" si="7"/>
        <v>CHF44223</v>
      </c>
      <c r="C507" s="36" t="s">
        <v>315</v>
      </c>
      <c r="D507" s="63">
        <v>1.4370000000000001</v>
      </c>
      <c r="E507" s="64">
        <v>44223</v>
      </c>
      <c r="F507" s="65">
        <v>44223</v>
      </c>
      <c r="G507" s="64">
        <v>44223.917128668982</v>
      </c>
    </row>
    <row r="508" spans="1:7" outlineLevel="1" x14ac:dyDescent="0.25">
      <c r="A508" t="s">
        <v>109</v>
      </c>
      <c r="B508" t="str">
        <f t="shared" si="7"/>
        <v>CHF44222</v>
      </c>
      <c r="C508" s="36" t="s">
        <v>315</v>
      </c>
      <c r="D508" s="63">
        <v>1.4316</v>
      </c>
      <c r="E508" s="64">
        <v>44222</v>
      </c>
      <c r="F508" s="65">
        <v>44222</v>
      </c>
      <c r="G508" s="64">
        <v>44222.917079432867</v>
      </c>
    </row>
    <row r="509" spans="1:7" outlineLevel="1" x14ac:dyDescent="0.25">
      <c r="A509" t="s">
        <v>109</v>
      </c>
      <c r="B509" t="str">
        <f t="shared" si="7"/>
        <v>CHF44221</v>
      </c>
      <c r="C509" s="36" t="s">
        <v>315</v>
      </c>
      <c r="D509" s="63">
        <v>1.4343999999999999</v>
      </c>
      <c r="E509" s="64">
        <v>44221</v>
      </c>
      <c r="F509" s="65">
        <v>44221</v>
      </c>
      <c r="G509" s="64">
        <v>44221.917050266202</v>
      </c>
    </row>
    <row r="510" spans="1:7" outlineLevel="1" x14ac:dyDescent="0.25">
      <c r="A510" t="s">
        <v>109</v>
      </c>
      <c r="B510" t="str">
        <f t="shared" si="7"/>
        <v>CHF44218</v>
      </c>
      <c r="C510" s="36" t="s">
        <v>315</v>
      </c>
      <c r="D510" s="63">
        <v>1.4358</v>
      </c>
      <c r="E510" s="64">
        <v>44218</v>
      </c>
      <c r="F510" s="65">
        <v>44220</v>
      </c>
      <c r="G510" s="64">
        <v>44218.919574305553</v>
      </c>
    </row>
    <row r="511" spans="1:7" outlineLevel="1" x14ac:dyDescent="0.25">
      <c r="A511" t="s">
        <v>109</v>
      </c>
      <c r="B511" t="str">
        <f t="shared" si="7"/>
        <v>CHF44217</v>
      </c>
      <c r="C511" s="36" t="s">
        <v>315</v>
      </c>
      <c r="D511" s="63">
        <v>1.4252</v>
      </c>
      <c r="E511" s="64">
        <v>44217</v>
      </c>
      <c r="F511" s="65">
        <v>44217</v>
      </c>
      <c r="G511" s="64">
        <v>44217.919526585647</v>
      </c>
    </row>
    <row r="512" spans="1:7" outlineLevel="1" x14ac:dyDescent="0.25">
      <c r="A512" t="s">
        <v>109</v>
      </c>
      <c r="B512" t="str">
        <f t="shared" si="7"/>
        <v>CHF44216</v>
      </c>
      <c r="C512" s="36" t="s">
        <v>315</v>
      </c>
      <c r="D512" s="63">
        <v>1.4217</v>
      </c>
      <c r="E512" s="64">
        <v>44216</v>
      </c>
      <c r="F512" s="65">
        <v>44216</v>
      </c>
      <c r="G512" s="64">
        <v>44216.919487581021</v>
      </c>
    </row>
    <row r="513" spans="1:7" outlineLevel="1" x14ac:dyDescent="0.25">
      <c r="A513" t="s">
        <v>109</v>
      </c>
      <c r="B513" t="str">
        <f t="shared" si="7"/>
        <v>CHF44215</v>
      </c>
      <c r="C513" s="36" t="s">
        <v>315</v>
      </c>
      <c r="D513" s="63">
        <v>1.4335</v>
      </c>
      <c r="E513" s="64">
        <v>44215</v>
      </c>
      <c r="F513" s="65">
        <v>44215</v>
      </c>
      <c r="G513" s="64">
        <v>44215.919460069446</v>
      </c>
    </row>
    <row r="514" spans="1:7" outlineLevel="1" x14ac:dyDescent="0.25">
      <c r="A514" t="s">
        <v>109</v>
      </c>
      <c r="B514" t="str">
        <f t="shared" si="7"/>
        <v>CHF44214</v>
      </c>
      <c r="C514" s="36" t="s">
        <v>315</v>
      </c>
      <c r="D514" s="63">
        <v>1.4323999999999999</v>
      </c>
      <c r="E514" s="64">
        <v>44214</v>
      </c>
      <c r="F514" s="65">
        <v>44214</v>
      </c>
      <c r="G514" s="64">
        <v>44214.919389317132</v>
      </c>
    </row>
    <row r="515" spans="1:7" outlineLevel="1" x14ac:dyDescent="0.25">
      <c r="A515" t="s">
        <v>109</v>
      </c>
      <c r="B515" t="str">
        <f t="shared" si="7"/>
        <v>CHF44211</v>
      </c>
      <c r="C515" s="36" t="s">
        <v>315</v>
      </c>
      <c r="D515" s="63">
        <v>1.4302999999999999</v>
      </c>
      <c r="E515" s="64">
        <v>44211</v>
      </c>
      <c r="F515" s="65">
        <v>44213</v>
      </c>
      <c r="G515" s="64">
        <v>44211.919304895833</v>
      </c>
    </row>
    <row r="516" spans="1:7" outlineLevel="1" x14ac:dyDescent="0.25">
      <c r="A516" t="s">
        <v>109</v>
      </c>
      <c r="B516" t="str">
        <f t="shared" si="7"/>
        <v>CHF44210</v>
      </c>
      <c r="C516" s="36" t="s">
        <v>315</v>
      </c>
      <c r="D516" s="63">
        <v>1.4241999999999999</v>
      </c>
      <c r="E516" s="64">
        <v>44210</v>
      </c>
      <c r="F516" s="65">
        <v>44210</v>
      </c>
      <c r="G516" s="64">
        <v>44210.919269479164</v>
      </c>
    </row>
    <row r="517" spans="1:7" outlineLevel="1" x14ac:dyDescent="0.25">
      <c r="A517" t="s">
        <v>109</v>
      </c>
      <c r="B517" t="str">
        <f t="shared" si="7"/>
        <v>CHF44209</v>
      </c>
      <c r="C517" s="36" t="s">
        <v>315</v>
      </c>
      <c r="D517" s="63">
        <v>1.4319999999999999</v>
      </c>
      <c r="E517" s="64">
        <v>44209</v>
      </c>
      <c r="F517" s="65">
        <v>44209</v>
      </c>
      <c r="G517" s="64">
        <v>44209.919249965278</v>
      </c>
    </row>
    <row r="518" spans="1:7" outlineLevel="1" x14ac:dyDescent="0.25">
      <c r="A518" t="s">
        <v>109</v>
      </c>
      <c r="B518" t="str">
        <f t="shared" ref="B518:B581" si="8">C518&amp;E518</f>
        <v>CHF44208</v>
      </c>
      <c r="C518" s="36" t="s">
        <v>315</v>
      </c>
      <c r="D518" s="63">
        <v>1.4340999999999999</v>
      </c>
      <c r="E518" s="64">
        <v>44208</v>
      </c>
      <c r="F518" s="65">
        <v>44208</v>
      </c>
      <c r="G518" s="64">
        <v>44208.919174386574</v>
      </c>
    </row>
    <row r="519" spans="1:7" outlineLevel="1" x14ac:dyDescent="0.25">
      <c r="A519" t="s">
        <v>109</v>
      </c>
      <c r="B519" t="str">
        <f t="shared" si="8"/>
        <v>CHF44207</v>
      </c>
      <c r="C519" s="36" t="s">
        <v>315</v>
      </c>
      <c r="D519" s="63">
        <v>1.4367000000000001</v>
      </c>
      <c r="E519" s="64">
        <v>44207</v>
      </c>
      <c r="F519" s="65">
        <v>44207</v>
      </c>
      <c r="G519" s="64">
        <v>44207.919183645834</v>
      </c>
    </row>
    <row r="520" spans="1:7" outlineLevel="1" x14ac:dyDescent="0.25">
      <c r="A520" t="s">
        <v>109</v>
      </c>
      <c r="B520" t="str">
        <f t="shared" si="8"/>
        <v>CHF44204</v>
      </c>
      <c r="C520" s="36" t="s">
        <v>315</v>
      </c>
      <c r="D520" s="63">
        <v>1.4352</v>
      </c>
      <c r="E520" s="64">
        <v>44204</v>
      </c>
      <c r="F520" s="65">
        <v>44206</v>
      </c>
      <c r="G520" s="64">
        <v>44204.917911539349</v>
      </c>
    </row>
    <row r="521" spans="1:7" outlineLevel="1" x14ac:dyDescent="0.25">
      <c r="A521" t="s">
        <v>109</v>
      </c>
      <c r="B521" t="str">
        <f t="shared" si="8"/>
        <v>CHF44203</v>
      </c>
      <c r="C521" s="36" t="s">
        <v>315</v>
      </c>
      <c r="D521" s="63">
        <v>1.4368000000000001</v>
      </c>
      <c r="E521" s="64">
        <v>44203</v>
      </c>
      <c r="F521" s="65">
        <v>44203</v>
      </c>
      <c r="G521" s="64">
        <v>44203.917849456018</v>
      </c>
    </row>
    <row r="522" spans="1:7" outlineLevel="1" x14ac:dyDescent="0.25">
      <c r="A522" t="s">
        <v>109</v>
      </c>
      <c r="B522" t="str">
        <f t="shared" si="8"/>
        <v>CHF44202</v>
      </c>
      <c r="C522" s="36" t="s">
        <v>315</v>
      </c>
      <c r="D522" s="63">
        <v>1.4419</v>
      </c>
      <c r="E522" s="64">
        <v>44202</v>
      </c>
      <c r="F522" s="65">
        <v>44202</v>
      </c>
      <c r="G522" s="64">
        <v>44202.917833414351</v>
      </c>
    </row>
    <row r="523" spans="1:7" outlineLevel="1" x14ac:dyDescent="0.25">
      <c r="A523" t="s">
        <v>109</v>
      </c>
      <c r="B523" t="str">
        <f t="shared" si="8"/>
        <v>CHF44201</v>
      </c>
      <c r="C523" s="36" t="s">
        <v>315</v>
      </c>
      <c r="D523" s="63">
        <v>1.4457</v>
      </c>
      <c r="E523" s="64">
        <v>44201</v>
      </c>
      <c r="F523" s="65">
        <v>44201</v>
      </c>
      <c r="G523" s="64">
        <v>44201.917751851855</v>
      </c>
    </row>
    <row r="524" spans="1:7" outlineLevel="1" x14ac:dyDescent="0.25">
      <c r="A524" t="s">
        <v>109</v>
      </c>
      <c r="B524" t="str">
        <f t="shared" si="8"/>
        <v>CHF44200</v>
      </c>
      <c r="C524" s="36" t="s">
        <v>315</v>
      </c>
      <c r="D524" s="63">
        <v>1.4478</v>
      </c>
      <c r="E524" s="64">
        <v>44200</v>
      </c>
      <c r="F524" s="65">
        <v>44200</v>
      </c>
      <c r="G524" s="64">
        <v>44200.917732789349</v>
      </c>
    </row>
    <row r="525" spans="1:7" outlineLevel="1" x14ac:dyDescent="0.25">
      <c r="A525" t="s">
        <v>109</v>
      </c>
      <c r="B525" t="str">
        <f t="shared" si="8"/>
        <v>CHF44196</v>
      </c>
      <c r="C525" s="36" t="s">
        <v>315</v>
      </c>
      <c r="D525" s="63">
        <v>1.4440999999999999</v>
      </c>
      <c r="E525" s="64">
        <v>44196</v>
      </c>
      <c r="F525" s="65">
        <v>44199</v>
      </c>
      <c r="G525" s="64">
        <v>44196.917571180558</v>
      </c>
    </row>
    <row r="526" spans="1:7" outlineLevel="1" x14ac:dyDescent="0.25">
      <c r="A526" t="s">
        <v>109</v>
      </c>
      <c r="B526" t="str">
        <f t="shared" si="8"/>
        <v>CHF44195</v>
      </c>
      <c r="C526" s="36" t="s">
        <v>315</v>
      </c>
      <c r="D526" s="63">
        <v>1.4462999999999999</v>
      </c>
      <c r="E526" s="64">
        <v>44195</v>
      </c>
      <c r="F526" s="65">
        <v>44195</v>
      </c>
      <c r="G526" s="64">
        <v>44195.917573298611</v>
      </c>
    </row>
    <row r="527" spans="1:7" outlineLevel="1" x14ac:dyDescent="0.25">
      <c r="A527" t="s">
        <v>109</v>
      </c>
      <c r="B527" t="str">
        <f t="shared" si="8"/>
        <v>CHF44194</v>
      </c>
      <c r="C527" s="36" t="s">
        <v>315</v>
      </c>
      <c r="D527" s="63">
        <v>1.4475</v>
      </c>
      <c r="E527" s="64">
        <v>44194</v>
      </c>
      <c r="F527" s="65">
        <v>44194</v>
      </c>
      <c r="G527" s="64">
        <v>44194.917537766203</v>
      </c>
    </row>
    <row r="528" spans="1:7" outlineLevel="1" x14ac:dyDescent="0.25">
      <c r="A528" t="s">
        <v>109</v>
      </c>
      <c r="B528" t="str">
        <f t="shared" si="8"/>
        <v>CHF44189</v>
      </c>
      <c r="C528" s="36" t="s">
        <v>315</v>
      </c>
      <c r="D528" s="63">
        <v>1.4407000000000001</v>
      </c>
      <c r="E528" s="64">
        <v>44189</v>
      </c>
      <c r="F528" s="65">
        <v>44193</v>
      </c>
      <c r="G528" s="64">
        <v>44189.917329016207</v>
      </c>
    </row>
    <row r="529" spans="1:7" outlineLevel="1" x14ac:dyDescent="0.25">
      <c r="A529" t="s">
        <v>109</v>
      </c>
      <c r="B529" t="str">
        <f t="shared" si="8"/>
        <v>CHF44188</v>
      </c>
      <c r="C529" s="36" t="s">
        <v>315</v>
      </c>
      <c r="D529" s="63">
        <v>1.4462999999999999</v>
      </c>
      <c r="E529" s="64">
        <v>44188</v>
      </c>
      <c r="F529" s="65">
        <v>44188</v>
      </c>
      <c r="G529" s="64">
        <v>44188.917328854164</v>
      </c>
    </row>
    <row r="530" spans="1:7" outlineLevel="1" x14ac:dyDescent="0.25">
      <c r="A530" t="s">
        <v>109</v>
      </c>
      <c r="B530" t="str">
        <f t="shared" si="8"/>
        <v>CHF44187</v>
      </c>
      <c r="C530" s="36" t="s">
        <v>315</v>
      </c>
      <c r="D530" s="63">
        <v>1.4530000000000001</v>
      </c>
      <c r="E530" s="64">
        <v>44187</v>
      </c>
      <c r="F530" s="65">
        <v>44187</v>
      </c>
      <c r="G530" s="64">
        <v>44187.917285185184</v>
      </c>
    </row>
    <row r="531" spans="1:7" outlineLevel="1" x14ac:dyDescent="0.25">
      <c r="A531" t="s">
        <v>109</v>
      </c>
      <c r="B531" t="str">
        <f t="shared" si="8"/>
        <v>CHF44186</v>
      </c>
      <c r="C531" s="36" t="s">
        <v>315</v>
      </c>
      <c r="D531" s="63">
        <v>1.45</v>
      </c>
      <c r="E531" s="64">
        <v>44186</v>
      </c>
      <c r="F531" s="65">
        <v>44186</v>
      </c>
      <c r="G531" s="64">
        <v>44186.917208645835</v>
      </c>
    </row>
    <row r="532" spans="1:7" outlineLevel="1" x14ac:dyDescent="0.25">
      <c r="A532" t="s">
        <v>109</v>
      </c>
      <c r="B532" t="str">
        <f t="shared" si="8"/>
        <v>CHF44183</v>
      </c>
      <c r="C532" s="36" t="s">
        <v>315</v>
      </c>
      <c r="D532" s="63">
        <v>1.4436</v>
      </c>
      <c r="E532" s="64">
        <v>44183</v>
      </c>
      <c r="F532" s="65">
        <v>44185</v>
      </c>
      <c r="G532" s="64">
        <v>44183.918056944443</v>
      </c>
    </row>
    <row r="533" spans="1:7" outlineLevel="1" x14ac:dyDescent="0.25">
      <c r="A533" t="s">
        <v>109</v>
      </c>
      <c r="B533" t="str">
        <f t="shared" si="8"/>
        <v>CHF44182</v>
      </c>
      <c r="C533" s="36" t="s">
        <v>315</v>
      </c>
      <c r="D533" s="63">
        <v>1.4382999999999999</v>
      </c>
      <c r="E533" s="64">
        <v>44182</v>
      </c>
      <c r="F533" s="65">
        <v>44182</v>
      </c>
      <c r="G533" s="64">
        <v>44182.918008564811</v>
      </c>
    </row>
    <row r="534" spans="1:7" outlineLevel="1" x14ac:dyDescent="0.25">
      <c r="A534" t="s">
        <v>109</v>
      </c>
      <c r="B534" t="str">
        <f t="shared" si="8"/>
        <v>CHF44181</v>
      </c>
      <c r="C534" s="36" t="s">
        <v>315</v>
      </c>
      <c r="D534" s="63">
        <v>1.4394</v>
      </c>
      <c r="E534" s="64">
        <v>44181</v>
      </c>
      <c r="F534" s="65">
        <v>44181</v>
      </c>
      <c r="G534" s="64">
        <v>44181.917786226855</v>
      </c>
    </row>
    <row r="535" spans="1:7" outlineLevel="1" x14ac:dyDescent="0.25">
      <c r="A535" t="s">
        <v>109</v>
      </c>
      <c r="B535" t="str">
        <f t="shared" si="8"/>
        <v>CHF44180</v>
      </c>
      <c r="C535" s="36" t="s">
        <v>315</v>
      </c>
      <c r="D535" s="63">
        <v>1.4352</v>
      </c>
      <c r="E535" s="64">
        <v>44180</v>
      </c>
      <c r="F535" s="65">
        <v>44180</v>
      </c>
      <c r="G535" s="64">
        <v>44180.917759108794</v>
      </c>
    </row>
    <row r="536" spans="1:7" outlineLevel="1" x14ac:dyDescent="0.25">
      <c r="A536" t="s">
        <v>109</v>
      </c>
      <c r="B536" t="str">
        <f t="shared" si="8"/>
        <v>CHF44179</v>
      </c>
      <c r="C536" s="36" t="s">
        <v>315</v>
      </c>
      <c r="D536" s="63">
        <v>1.4387000000000001</v>
      </c>
      <c r="E536" s="64">
        <v>44179</v>
      </c>
      <c r="F536" s="65">
        <v>44179</v>
      </c>
      <c r="G536" s="64">
        <v>44179.917695636577</v>
      </c>
    </row>
    <row r="537" spans="1:7" outlineLevel="1" x14ac:dyDescent="0.25">
      <c r="A537" t="s">
        <v>109</v>
      </c>
      <c r="B537" t="str">
        <f t="shared" si="8"/>
        <v>CHF44176</v>
      </c>
      <c r="C537" s="36" t="s">
        <v>315</v>
      </c>
      <c r="D537" s="63">
        <v>1.4353</v>
      </c>
      <c r="E537" s="64">
        <v>44176</v>
      </c>
      <c r="F537" s="65">
        <v>44178</v>
      </c>
      <c r="G537" s="64">
        <v>44176.917604745373</v>
      </c>
    </row>
    <row r="538" spans="1:7" outlineLevel="1" x14ac:dyDescent="0.25">
      <c r="A538" t="s">
        <v>109</v>
      </c>
      <c r="B538" t="str">
        <f t="shared" si="8"/>
        <v>CHF44175</v>
      </c>
      <c r="C538" s="36" t="s">
        <v>315</v>
      </c>
      <c r="D538" s="63">
        <v>1.4350000000000001</v>
      </c>
      <c r="E538" s="64">
        <v>44175</v>
      </c>
      <c r="F538" s="65">
        <v>44175</v>
      </c>
      <c r="G538" s="64">
        <v>44175.917578009263</v>
      </c>
    </row>
    <row r="539" spans="1:7" outlineLevel="1" x14ac:dyDescent="0.25">
      <c r="A539" t="s">
        <v>109</v>
      </c>
      <c r="B539" t="str">
        <f t="shared" si="8"/>
        <v>CHF44174</v>
      </c>
      <c r="C539" s="36" t="s">
        <v>315</v>
      </c>
      <c r="D539" s="63">
        <v>1.4389000000000001</v>
      </c>
      <c r="E539" s="64">
        <v>44174</v>
      </c>
      <c r="F539" s="65">
        <v>44174</v>
      </c>
      <c r="G539" s="64">
        <v>44174.917545254626</v>
      </c>
    </row>
    <row r="540" spans="1:7" outlineLevel="1" x14ac:dyDescent="0.25">
      <c r="A540" t="s">
        <v>109</v>
      </c>
      <c r="B540" t="str">
        <f t="shared" si="8"/>
        <v>CHF44173</v>
      </c>
      <c r="C540" s="36" t="s">
        <v>315</v>
      </c>
      <c r="D540" s="63">
        <v>1.4407000000000001</v>
      </c>
      <c r="E540" s="64">
        <v>44173</v>
      </c>
      <c r="F540" s="65">
        <v>44173</v>
      </c>
      <c r="G540" s="64">
        <v>44173.917465740742</v>
      </c>
    </row>
    <row r="541" spans="1:7" outlineLevel="1" x14ac:dyDescent="0.25">
      <c r="A541" t="s">
        <v>109</v>
      </c>
      <c r="B541" t="str">
        <f t="shared" si="8"/>
        <v>CHF44172</v>
      </c>
      <c r="C541" s="36" t="s">
        <v>315</v>
      </c>
      <c r="D541" s="63">
        <v>1.4389000000000001</v>
      </c>
      <c r="E541" s="64">
        <v>44172</v>
      </c>
      <c r="F541" s="65">
        <v>44172</v>
      </c>
      <c r="G541" s="64">
        <v>44172.917364699075</v>
      </c>
    </row>
    <row r="542" spans="1:7" outlineLevel="1" x14ac:dyDescent="0.25">
      <c r="A542" t="s">
        <v>109</v>
      </c>
      <c r="B542" t="str">
        <f t="shared" si="8"/>
        <v>CHF44169</v>
      </c>
      <c r="C542" s="36" t="s">
        <v>315</v>
      </c>
      <c r="D542" s="63">
        <v>1.4378</v>
      </c>
      <c r="E542" s="64">
        <v>44169</v>
      </c>
      <c r="F542" s="65">
        <v>44171</v>
      </c>
      <c r="G542" s="64">
        <v>44169.917272766201</v>
      </c>
    </row>
    <row r="543" spans="1:7" outlineLevel="1" x14ac:dyDescent="0.25">
      <c r="A543" t="s">
        <v>109</v>
      </c>
      <c r="B543" t="str">
        <f t="shared" si="8"/>
        <v>CHF44168</v>
      </c>
      <c r="C543" s="36" t="s">
        <v>315</v>
      </c>
      <c r="D543" s="63">
        <v>1.4453</v>
      </c>
      <c r="E543" s="64">
        <v>44168</v>
      </c>
      <c r="F543" s="65">
        <v>44168</v>
      </c>
      <c r="G543" s="64">
        <v>44168.917229629631</v>
      </c>
    </row>
    <row r="544" spans="1:7" outlineLevel="1" x14ac:dyDescent="0.25">
      <c r="A544" t="s">
        <v>109</v>
      </c>
      <c r="B544" t="str">
        <f t="shared" si="8"/>
        <v>CHF44167</v>
      </c>
      <c r="C544" s="36" t="s">
        <v>315</v>
      </c>
      <c r="D544" s="63">
        <v>1.4434</v>
      </c>
      <c r="E544" s="64">
        <v>44167</v>
      </c>
      <c r="F544" s="65">
        <v>44167</v>
      </c>
      <c r="G544" s="64">
        <v>44167.917205289355</v>
      </c>
    </row>
    <row r="545" spans="1:7" outlineLevel="1" x14ac:dyDescent="0.25">
      <c r="A545" t="s">
        <v>109</v>
      </c>
      <c r="B545" t="str">
        <f t="shared" si="8"/>
        <v>CHF44166</v>
      </c>
      <c r="C545" s="36" t="s">
        <v>315</v>
      </c>
      <c r="D545" s="63">
        <v>1.4362999999999999</v>
      </c>
      <c r="E545" s="64">
        <v>44166</v>
      </c>
      <c r="F545" s="65">
        <v>44166</v>
      </c>
      <c r="G545" s="64">
        <v>44166.917142395832</v>
      </c>
    </row>
    <row r="546" spans="1:7" outlineLevel="1" x14ac:dyDescent="0.25">
      <c r="A546" t="s">
        <v>109</v>
      </c>
      <c r="B546" t="str">
        <f t="shared" si="8"/>
        <v>CHF44165</v>
      </c>
      <c r="C546" s="36" t="s">
        <v>315</v>
      </c>
      <c r="D546" s="63">
        <v>1.4316</v>
      </c>
      <c r="E546" s="64">
        <v>44165</v>
      </c>
      <c r="F546" s="65">
        <v>44165</v>
      </c>
      <c r="G546" s="64">
        <v>44165.917064849535</v>
      </c>
    </row>
    <row r="547" spans="1:7" outlineLevel="1" x14ac:dyDescent="0.25">
      <c r="A547" t="s">
        <v>109</v>
      </c>
      <c r="B547" t="str">
        <f t="shared" si="8"/>
        <v>CHF44162</v>
      </c>
      <c r="C547" s="36" t="s">
        <v>315</v>
      </c>
      <c r="D547" s="63">
        <v>1.4340999999999999</v>
      </c>
      <c r="E547" s="64">
        <v>44162</v>
      </c>
      <c r="F547" s="65">
        <v>44164</v>
      </c>
      <c r="G547" s="64">
        <v>44162.916942326388</v>
      </c>
    </row>
    <row r="548" spans="1:7" outlineLevel="1" x14ac:dyDescent="0.25">
      <c r="A548" t="s">
        <v>109</v>
      </c>
      <c r="B548" t="str">
        <f t="shared" si="8"/>
        <v>CHF44161</v>
      </c>
      <c r="C548" s="36" t="s">
        <v>315</v>
      </c>
      <c r="D548" s="63">
        <v>1.4345000000000001</v>
      </c>
      <c r="E548" s="64">
        <v>44161</v>
      </c>
      <c r="F548" s="65">
        <v>44161</v>
      </c>
      <c r="G548" s="64">
        <v>44161.916928275466</v>
      </c>
    </row>
    <row r="549" spans="1:7" outlineLevel="1" x14ac:dyDescent="0.25">
      <c r="A549" t="s">
        <v>109</v>
      </c>
      <c r="B549" t="str">
        <f t="shared" si="8"/>
        <v>CHF44160</v>
      </c>
      <c r="C549" s="36" t="s">
        <v>315</v>
      </c>
      <c r="D549" s="63">
        <v>1.4301999999999999</v>
      </c>
      <c r="E549" s="64">
        <v>44160</v>
      </c>
      <c r="F549" s="65">
        <v>44160</v>
      </c>
      <c r="G549" s="64">
        <v>44160.916847418979</v>
      </c>
    </row>
    <row r="550" spans="1:7" outlineLevel="1" x14ac:dyDescent="0.25">
      <c r="A550" t="s">
        <v>109</v>
      </c>
      <c r="B550" t="str">
        <f t="shared" si="8"/>
        <v>CHF44159</v>
      </c>
      <c r="C550" s="36" t="s">
        <v>315</v>
      </c>
      <c r="D550" s="63">
        <v>1.4289000000000001</v>
      </c>
      <c r="E550" s="64">
        <v>44159</v>
      </c>
      <c r="F550" s="65">
        <v>44159</v>
      </c>
      <c r="G550" s="64">
        <v>44159.916795636571</v>
      </c>
    </row>
    <row r="551" spans="1:7" outlineLevel="1" x14ac:dyDescent="0.25">
      <c r="A551" t="s">
        <v>109</v>
      </c>
      <c r="B551" t="str">
        <f t="shared" si="8"/>
        <v>CHF44158</v>
      </c>
      <c r="C551" s="36" t="s">
        <v>315</v>
      </c>
      <c r="D551" s="63">
        <v>1.4349000000000001</v>
      </c>
      <c r="E551" s="64">
        <v>44158</v>
      </c>
      <c r="F551" s="65">
        <v>44158</v>
      </c>
      <c r="G551" s="64">
        <v>44158.91676443287</v>
      </c>
    </row>
    <row r="552" spans="1:7" outlineLevel="1" x14ac:dyDescent="0.25">
      <c r="A552" t="s">
        <v>109</v>
      </c>
      <c r="B552" t="str">
        <f t="shared" si="8"/>
        <v>CHF44155</v>
      </c>
      <c r="C552" s="36" t="s">
        <v>315</v>
      </c>
      <c r="D552" s="63">
        <v>1.4345000000000001</v>
      </c>
      <c r="E552" s="64">
        <v>44155</v>
      </c>
      <c r="F552" s="65">
        <v>44157</v>
      </c>
      <c r="G552" s="64">
        <v>44155.918238969905</v>
      </c>
    </row>
    <row r="553" spans="1:7" outlineLevel="1" x14ac:dyDescent="0.25">
      <c r="A553" t="s">
        <v>109</v>
      </c>
      <c r="B553" t="str">
        <f t="shared" si="8"/>
        <v>CHF44154</v>
      </c>
      <c r="C553" s="36" t="s">
        <v>315</v>
      </c>
      <c r="D553" s="63">
        <v>1.4347000000000001</v>
      </c>
      <c r="E553" s="64">
        <v>44154</v>
      </c>
      <c r="F553" s="65">
        <v>44154</v>
      </c>
      <c r="G553" s="64">
        <v>44154.918178009262</v>
      </c>
    </row>
    <row r="554" spans="1:7" outlineLevel="1" x14ac:dyDescent="0.25">
      <c r="A554" t="s">
        <v>109</v>
      </c>
      <c r="B554" t="str">
        <f t="shared" si="8"/>
        <v>CHF44153</v>
      </c>
      <c r="C554" s="36" t="s">
        <v>315</v>
      </c>
      <c r="D554" s="63">
        <v>1.4347000000000001</v>
      </c>
      <c r="E554" s="64">
        <v>44153</v>
      </c>
      <c r="F554" s="65">
        <v>44153</v>
      </c>
      <c r="G554" s="64">
        <v>44153.918149502315</v>
      </c>
    </row>
    <row r="555" spans="1:7" outlineLevel="1" x14ac:dyDescent="0.25">
      <c r="A555" t="s">
        <v>109</v>
      </c>
      <c r="B555" t="str">
        <f t="shared" si="8"/>
        <v>CHF44152</v>
      </c>
      <c r="C555" s="36" t="s">
        <v>315</v>
      </c>
      <c r="D555" s="63">
        <v>1.4380999999999999</v>
      </c>
      <c r="E555" s="64">
        <v>44152</v>
      </c>
      <c r="F555" s="65">
        <v>44152</v>
      </c>
      <c r="G555" s="64">
        <v>44152.918135150459</v>
      </c>
    </row>
    <row r="556" spans="1:7" outlineLevel="1" x14ac:dyDescent="0.25">
      <c r="A556" t="s">
        <v>109</v>
      </c>
      <c r="B556" t="str">
        <f t="shared" si="8"/>
        <v>CHF44151</v>
      </c>
      <c r="C556" s="36" t="s">
        <v>315</v>
      </c>
      <c r="D556" s="63">
        <v>1.4334</v>
      </c>
      <c r="E556" s="64">
        <v>44151</v>
      </c>
      <c r="F556" s="65">
        <v>44151</v>
      </c>
      <c r="G556" s="64">
        <v>44151.918084606485</v>
      </c>
    </row>
    <row r="557" spans="1:7" outlineLevel="1" x14ac:dyDescent="0.25">
      <c r="A557" t="s">
        <v>109</v>
      </c>
      <c r="B557" t="str">
        <f t="shared" si="8"/>
        <v>CHF44148</v>
      </c>
      <c r="C557" s="36" t="s">
        <v>315</v>
      </c>
      <c r="D557" s="63">
        <v>1.4393</v>
      </c>
      <c r="E557" s="64">
        <v>44148</v>
      </c>
      <c r="F557" s="65">
        <v>44150</v>
      </c>
      <c r="G557" s="64">
        <v>44148.917906516202</v>
      </c>
    </row>
    <row r="558" spans="1:7" outlineLevel="1" x14ac:dyDescent="0.25">
      <c r="A558" t="s">
        <v>109</v>
      </c>
      <c r="B558" t="str">
        <f t="shared" si="8"/>
        <v>CHF44147</v>
      </c>
      <c r="C558" s="36" t="s">
        <v>315</v>
      </c>
      <c r="D558" s="63">
        <v>1.4347000000000001</v>
      </c>
      <c r="E558" s="64">
        <v>44147</v>
      </c>
      <c r="F558" s="65">
        <v>44147</v>
      </c>
      <c r="G558" s="64">
        <v>44147.917910613425</v>
      </c>
    </row>
    <row r="559" spans="1:7" outlineLevel="1" x14ac:dyDescent="0.25">
      <c r="A559" t="s">
        <v>109</v>
      </c>
      <c r="B559" t="str">
        <f t="shared" si="8"/>
        <v>CHF44145</v>
      </c>
      <c r="C559" s="36" t="s">
        <v>315</v>
      </c>
      <c r="D559" s="63">
        <v>1.4232</v>
      </c>
      <c r="E559" s="64">
        <v>44145</v>
      </c>
      <c r="F559" s="65">
        <v>44146</v>
      </c>
      <c r="G559" s="64">
        <v>44145.917824039352</v>
      </c>
    </row>
    <row r="560" spans="1:7" outlineLevel="1" x14ac:dyDescent="0.25">
      <c r="A560" t="s">
        <v>109</v>
      </c>
      <c r="B560" t="str">
        <f t="shared" si="8"/>
        <v>CHF44144</v>
      </c>
      <c r="C560" s="36" t="s">
        <v>315</v>
      </c>
      <c r="D560" s="63">
        <v>1.4236</v>
      </c>
      <c r="E560" s="64">
        <v>44144</v>
      </c>
      <c r="F560" s="65">
        <v>44144</v>
      </c>
      <c r="G560" s="64">
        <v>44144.917735682873</v>
      </c>
    </row>
    <row r="561" spans="1:7" outlineLevel="1" x14ac:dyDescent="0.25">
      <c r="A561" t="s">
        <v>109</v>
      </c>
      <c r="B561" t="str">
        <f t="shared" si="8"/>
        <v>CNY44484</v>
      </c>
      <c r="C561" s="36" t="s">
        <v>316</v>
      </c>
      <c r="D561" s="63">
        <v>0.1923</v>
      </c>
      <c r="E561" s="64">
        <v>44484</v>
      </c>
      <c r="F561" s="65">
        <v>73050</v>
      </c>
      <c r="G561" s="64">
        <v>44484.917950312498</v>
      </c>
    </row>
    <row r="562" spans="1:7" outlineLevel="1" x14ac:dyDescent="0.25">
      <c r="A562" t="s">
        <v>109</v>
      </c>
      <c r="B562" t="str">
        <f t="shared" si="8"/>
        <v>CNY44483</v>
      </c>
      <c r="C562" s="36" t="s">
        <v>316</v>
      </c>
      <c r="D562" s="63">
        <v>0.19209999999999999</v>
      </c>
      <c r="E562" s="64">
        <v>44483</v>
      </c>
      <c r="F562" s="65">
        <v>44483</v>
      </c>
      <c r="G562" s="64">
        <v>44483.917875775463</v>
      </c>
    </row>
    <row r="563" spans="1:7" outlineLevel="1" x14ac:dyDescent="0.25">
      <c r="A563" t="s">
        <v>109</v>
      </c>
      <c r="B563" t="str">
        <f t="shared" si="8"/>
        <v>CNY44482</v>
      </c>
      <c r="C563" s="36" t="s">
        <v>316</v>
      </c>
      <c r="D563" s="63">
        <v>0.19350000000000001</v>
      </c>
      <c r="E563" s="64">
        <v>44482</v>
      </c>
      <c r="F563" s="65">
        <v>44482</v>
      </c>
      <c r="G563" s="64">
        <v>44482.917871759259</v>
      </c>
    </row>
    <row r="564" spans="1:7" outlineLevel="1" x14ac:dyDescent="0.25">
      <c r="A564" t="s">
        <v>109</v>
      </c>
      <c r="B564" t="str">
        <f t="shared" si="8"/>
        <v>CNY44481</v>
      </c>
      <c r="C564" s="36" t="s">
        <v>316</v>
      </c>
      <c r="D564" s="63">
        <v>0.19320000000000001</v>
      </c>
      <c r="E564" s="64">
        <v>44481</v>
      </c>
      <c r="F564" s="65">
        <v>44481</v>
      </c>
      <c r="G564" s="64">
        <v>44481.917802118056</v>
      </c>
    </row>
    <row r="565" spans="1:7" outlineLevel="1" x14ac:dyDescent="0.25">
      <c r="A565" t="s">
        <v>109</v>
      </c>
      <c r="B565" t="str">
        <f t="shared" si="8"/>
        <v>CNY44477</v>
      </c>
      <c r="C565" s="36" t="s">
        <v>316</v>
      </c>
      <c r="D565" s="63">
        <v>0.19370000000000001</v>
      </c>
      <c r="E565" s="64">
        <v>44477</v>
      </c>
      <c r="F565" s="65">
        <v>44480</v>
      </c>
      <c r="G565" s="64">
        <v>44477.917705868058</v>
      </c>
    </row>
    <row r="566" spans="1:7" outlineLevel="1" x14ac:dyDescent="0.25">
      <c r="A566" t="s">
        <v>109</v>
      </c>
      <c r="B566" t="str">
        <f t="shared" si="8"/>
        <v>CNY44476</v>
      </c>
      <c r="C566" s="36" t="s">
        <v>316</v>
      </c>
      <c r="D566" s="63">
        <v>0.1948</v>
      </c>
      <c r="E566" s="64">
        <v>44476</v>
      </c>
      <c r="F566" s="65">
        <v>44476</v>
      </c>
      <c r="G566" s="64">
        <v>44476.917658101855</v>
      </c>
    </row>
    <row r="567" spans="1:7" outlineLevel="1" x14ac:dyDescent="0.25">
      <c r="A567" t="s">
        <v>109</v>
      </c>
      <c r="B567" t="str">
        <f t="shared" si="8"/>
        <v>CNY44475</v>
      </c>
      <c r="C567" s="36" t="s">
        <v>316</v>
      </c>
      <c r="D567" s="63">
        <v>0.1956</v>
      </c>
      <c r="E567" s="64">
        <v>44475</v>
      </c>
      <c r="F567" s="65">
        <v>44475</v>
      </c>
      <c r="G567" s="64">
        <v>44475.917569062498</v>
      </c>
    </row>
    <row r="568" spans="1:7" outlineLevel="1" x14ac:dyDescent="0.25">
      <c r="A568" t="s">
        <v>109</v>
      </c>
      <c r="B568" t="str">
        <f t="shared" si="8"/>
        <v>CNY44474</v>
      </c>
      <c r="C568" s="36" t="s">
        <v>316</v>
      </c>
      <c r="D568" s="63">
        <v>0.1951</v>
      </c>
      <c r="E568" s="64">
        <v>44474</v>
      </c>
      <c r="F568" s="65">
        <v>44474</v>
      </c>
      <c r="G568" s="64">
        <v>44474.9175412037</v>
      </c>
    </row>
    <row r="569" spans="1:7" outlineLevel="1" x14ac:dyDescent="0.25">
      <c r="A569" t="s">
        <v>109</v>
      </c>
      <c r="B569" t="str">
        <f t="shared" si="8"/>
        <v>CNY44473</v>
      </c>
      <c r="C569" s="36" t="s">
        <v>316</v>
      </c>
      <c r="D569" s="63">
        <v>0.19520000000000001</v>
      </c>
      <c r="E569" s="64">
        <v>44473</v>
      </c>
      <c r="F569" s="65">
        <v>44473</v>
      </c>
      <c r="G569" s="64">
        <v>44473.91753564815</v>
      </c>
    </row>
    <row r="570" spans="1:7" outlineLevel="1" x14ac:dyDescent="0.25">
      <c r="A570" t="s">
        <v>109</v>
      </c>
      <c r="B570" t="str">
        <f t="shared" si="8"/>
        <v>CNY44470</v>
      </c>
      <c r="C570" s="36" t="s">
        <v>316</v>
      </c>
      <c r="D570" s="63">
        <v>0.1963</v>
      </c>
      <c r="E570" s="64">
        <v>44470</v>
      </c>
      <c r="F570" s="65">
        <v>44472</v>
      </c>
      <c r="G570" s="64">
        <v>44470.91745385417</v>
      </c>
    </row>
    <row r="571" spans="1:7" outlineLevel="1" x14ac:dyDescent="0.25">
      <c r="A571" t="s">
        <v>109</v>
      </c>
      <c r="B571" t="str">
        <f t="shared" si="8"/>
        <v>CNY44468</v>
      </c>
      <c r="C571" s="36" t="s">
        <v>316</v>
      </c>
      <c r="D571" s="63">
        <v>0.19700000000000001</v>
      </c>
      <c r="E571" s="64">
        <v>44468</v>
      </c>
      <c r="F571" s="65">
        <v>44469</v>
      </c>
      <c r="G571" s="64">
        <v>44468.91738900463</v>
      </c>
    </row>
    <row r="572" spans="1:7" outlineLevel="1" x14ac:dyDescent="0.25">
      <c r="A572" t="s">
        <v>109</v>
      </c>
      <c r="B572" t="str">
        <f t="shared" si="8"/>
        <v>CNY44467</v>
      </c>
      <c r="C572" s="36" t="s">
        <v>316</v>
      </c>
      <c r="D572" s="63">
        <v>0.1963</v>
      </c>
      <c r="E572" s="64">
        <v>44467</v>
      </c>
      <c r="F572" s="65">
        <v>44467</v>
      </c>
      <c r="G572" s="64">
        <v>44467.917336261577</v>
      </c>
    </row>
    <row r="573" spans="1:7" outlineLevel="1" x14ac:dyDescent="0.25">
      <c r="A573" t="s">
        <v>109</v>
      </c>
      <c r="B573" t="str">
        <f t="shared" si="8"/>
        <v>CNY44466</v>
      </c>
      <c r="C573" s="36" t="s">
        <v>316</v>
      </c>
      <c r="D573" s="63">
        <v>0.19570000000000001</v>
      </c>
      <c r="E573" s="64">
        <v>44466</v>
      </c>
      <c r="F573" s="65">
        <v>44466</v>
      </c>
      <c r="G573" s="64">
        <v>44466.917280324073</v>
      </c>
    </row>
    <row r="574" spans="1:7" outlineLevel="1" x14ac:dyDescent="0.25">
      <c r="A574" t="s">
        <v>109</v>
      </c>
      <c r="B574" t="str">
        <f t="shared" si="8"/>
        <v>CNY44463</v>
      </c>
      <c r="C574" s="36" t="s">
        <v>316</v>
      </c>
      <c r="D574" s="63">
        <v>0.1961</v>
      </c>
      <c r="E574" s="64">
        <v>44463</v>
      </c>
      <c r="F574" s="65">
        <v>44465</v>
      </c>
      <c r="G574" s="64">
        <v>44463.917867824071</v>
      </c>
    </row>
    <row r="575" spans="1:7" outlineLevel="1" x14ac:dyDescent="0.25">
      <c r="A575" t="s">
        <v>109</v>
      </c>
      <c r="B575" t="str">
        <f t="shared" si="8"/>
        <v>CNY44462</v>
      </c>
      <c r="C575" s="36" t="s">
        <v>316</v>
      </c>
      <c r="D575" s="63">
        <v>0.19589999999999999</v>
      </c>
      <c r="E575" s="64">
        <v>44462</v>
      </c>
      <c r="F575" s="65">
        <v>44462</v>
      </c>
      <c r="G575" s="64">
        <v>44462.917878587963</v>
      </c>
    </row>
    <row r="576" spans="1:7" outlineLevel="1" x14ac:dyDescent="0.25">
      <c r="A576" t="s">
        <v>109</v>
      </c>
      <c r="B576" t="str">
        <f t="shared" si="8"/>
        <v>CNY44461</v>
      </c>
      <c r="C576" s="36" t="s">
        <v>316</v>
      </c>
      <c r="D576" s="63">
        <v>0.19739999999999999</v>
      </c>
      <c r="E576" s="64">
        <v>44461</v>
      </c>
      <c r="F576" s="65">
        <v>44461</v>
      </c>
      <c r="G576" s="64">
        <v>44461.917839004629</v>
      </c>
    </row>
    <row r="577" spans="1:7" outlineLevel="1" x14ac:dyDescent="0.25">
      <c r="A577" t="s">
        <v>109</v>
      </c>
      <c r="B577" t="str">
        <f t="shared" si="8"/>
        <v>CNY44460</v>
      </c>
      <c r="C577" s="36" t="s">
        <v>316</v>
      </c>
      <c r="D577" s="63">
        <v>0.19800000000000001</v>
      </c>
      <c r="E577" s="64">
        <v>44460</v>
      </c>
      <c r="F577" s="65">
        <v>44460</v>
      </c>
      <c r="G577" s="64">
        <v>44460.917817013891</v>
      </c>
    </row>
    <row r="578" spans="1:7" outlineLevel="1" x14ac:dyDescent="0.25">
      <c r="A578" t="s">
        <v>109</v>
      </c>
      <c r="B578" t="str">
        <f t="shared" si="8"/>
        <v>CNY44459</v>
      </c>
      <c r="C578" s="36" t="s">
        <v>316</v>
      </c>
      <c r="D578" s="63">
        <v>0.19839999999999999</v>
      </c>
      <c r="E578" s="64">
        <v>44459</v>
      </c>
      <c r="F578" s="65">
        <v>44459</v>
      </c>
      <c r="G578" s="64">
        <v>44459.917747418978</v>
      </c>
    </row>
    <row r="579" spans="1:7" outlineLevel="1" x14ac:dyDescent="0.25">
      <c r="A579" t="s">
        <v>109</v>
      </c>
      <c r="B579" t="str">
        <f t="shared" si="8"/>
        <v>CNY44456</v>
      </c>
      <c r="C579" s="36" t="s">
        <v>316</v>
      </c>
      <c r="D579" s="63">
        <v>0.1968</v>
      </c>
      <c r="E579" s="64">
        <v>44456</v>
      </c>
      <c r="F579" s="65">
        <v>44458</v>
      </c>
      <c r="G579" s="64">
        <v>44456.917653553239</v>
      </c>
    </row>
    <row r="580" spans="1:7" outlineLevel="1" x14ac:dyDescent="0.25">
      <c r="A580" t="s">
        <v>109</v>
      </c>
      <c r="B580" t="str">
        <f t="shared" si="8"/>
        <v>CNY44455</v>
      </c>
      <c r="C580" s="36" t="s">
        <v>316</v>
      </c>
      <c r="D580" s="63">
        <v>0.1963</v>
      </c>
      <c r="E580" s="64">
        <v>44455</v>
      </c>
      <c r="F580" s="65">
        <v>44455</v>
      </c>
      <c r="G580" s="64">
        <v>44455.917641932872</v>
      </c>
    </row>
    <row r="581" spans="1:7" outlineLevel="1" x14ac:dyDescent="0.25">
      <c r="A581" t="s">
        <v>109</v>
      </c>
      <c r="B581" t="str">
        <f t="shared" si="8"/>
        <v>CNY44454</v>
      </c>
      <c r="C581" s="36" t="s">
        <v>316</v>
      </c>
      <c r="D581" s="63">
        <v>0.19670000000000001</v>
      </c>
      <c r="E581" s="64">
        <v>44454</v>
      </c>
      <c r="F581" s="65">
        <v>44454</v>
      </c>
      <c r="G581" s="64">
        <v>44454.917585960648</v>
      </c>
    </row>
    <row r="582" spans="1:7" outlineLevel="1" x14ac:dyDescent="0.25">
      <c r="A582" t="s">
        <v>109</v>
      </c>
      <c r="B582" t="str">
        <f t="shared" ref="B582:B645" si="9">C582&amp;E582</f>
        <v>CNY44453</v>
      </c>
      <c r="C582" s="36" t="s">
        <v>316</v>
      </c>
      <c r="D582" s="63">
        <v>0.1966</v>
      </c>
      <c r="E582" s="64">
        <v>44453</v>
      </c>
      <c r="F582" s="65">
        <v>44453</v>
      </c>
      <c r="G582" s="64">
        <v>44453.917549039354</v>
      </c>
    </row>
    <row r="583" spans="1:7" outlineLevel="1" x14ac:dyDescent="0.25">
      <c r="A583" t="s">
        <v>109</v>
      </c>
      <c r="B583" t="str">
        <f t="shared" si="9"/>
        <v>CNY44452</v>
      </c>
      <c r="C583" s="36" t="s">
        <v>316</v>
      </c>
      <c r="D583" s="63">
        <v>0.19620000000000001</v>
      </c>
      <c r="E583" s="64">
        <v>44452</v>
      </c>
      <c r="F583" s="65">
        <v>44452</v>
      </c>
      <c r="G583" s="64">
        <v>44452.917141053244</v>
      </c>
    </row>
    <row r="584" spans="1:7" outlineLevel="1" x14ac:dyDescent="0.25">
      <c r="A584" t="s">
        <v>109</v>
      </c>
      <c r="B584" t="str">
        <f t="shared" si="9"/>
        <v>CNY44449</v>
      </c>
      <c r="C584" s="36" t="s">
        <v>316</v>
      </c>
      <c r="D584" s="63">
        <v>0.1961</v>
      </c>
      <c r="E584" s="64">
        <v>44449</v>
      </c>
      <c r="F584" s="65">
        <v>44451</v>
      </c>
      <c r="G584" s="64">
        <v>44449.917072071759</v>
      </c>
    </row>
    <row r="585" spans="1:7" outlineLevel="1" x14ac:dyDescent="0.25">
      <c r="A585" t="s">
        <v>109</v>
      </c>
      <c r="B585" t="str">
        <f t="shared" si="9"/>
        <v>CNY44448</v>
      </c>
      <c r="C585" s="36" t="s">
        <v>316</v>
      </c>
      <c r="D585" s="63">
        <v>0.19600000000000001</v>
      </c>
      <c r="E585" s="64">
        <v>44448</v>
      </c>
      <c r="F585" s="65">
        <v>44448</v>
      </c>
      <c r="G585" s="64">
        <v>44448.916998726854</v>
      </c>
    </row>
    <row r="586" spans="1:7" outlineLevel="1" x14ac:dyDescent="0.25">
      <c r="A586" t="s">
        <v>109</v>
      </c>
      <c r="B586" t="str">
        <f t="shared" si="9"/>
        <v>CNY44447</v>
      </c>
      <c r="C586" s="36" t="s">
        <v>316</v>
      </c>
      <c r="D586" s="63">
        <v>0.19620000000000001</v>
      </c>
      <c r="E586" s="64">
        <v>44447</v>
      </c>
      <c r="F586" s="65">
        <v>44447</v>
      </c>
      <c r="G586" s="64">
        <v>44447.916981365743</v>
      </c>
    </row>
    <row r="587" spans="1:7" outlineLevel="1" x14ac:dyDescent="0.25">
      <c r="A587" t="s">
        <v>109</v>
      </c>
      <c r="B587" t="str">
        <f t="shared" si="9"/>
        <v>CNY44446</v>
      </c>
      <c r="C587" s="36" t="s">
        <v>316</v>
      </c>
      <c r="D587" s="63">
        <v>0.19520000000000001</v>
      </c>
      <c r="E587" s="64">
        <v>44446</v>
      </c>
      <c r="F587" s="65">
        <v>44446</v>
      </c>
      <c r="G587" s="64">
        <v>44446.91695471065</v>
      </c>
    </row>
    <row r="588" spans="1:7" outlineLevel="1" x14ac:dyDescent="0.25">
      <c r="A588" t="s">
        <v>109</v>
      </c>
      <c r="B588" t="str">
        <f t="shared" si="9"/>
        <v>CNY44442</v>
      </c>
      <c r="C588" s="36" t="s">
        <v>316</v>
      </c>
      <c r="D588" s="63">
        <v>0.19420000000000001</v>
      </c>
      <c r="E588" s="64">
        <v>44442</v>
      </c>
      <c r="F588" s="65">
        <v>44445</v>
      </c>
      <c r="G588" s="64">
        <v>44442.916798726852</v>
      </c>
    </row>
    <row r="589" spans="1:7" outlineLevel="1" x14ac:dyDescent="0.25">
      <c r="A589" t="s">
        <v>109</v>
      </c>
      <c r="B589" t="str">
        <f t="shared" si="9"/>
        <v>CNY44441</v>
      </c>
      <c r="C589" s="36" t="s">
        <v>316</v>
      </c>
      <c r="D589" s="63">
        <v>0.19470000000000001</v>
      </c>
      <c r="E589" s="64">
        <v>44441</v>
      </c>
      <c r="F589" s="65">
        <v>44441</v>
      </c>
      <c r="G589" s="64">
        <v>44441.916770370372</v>
      </c>
    </row>
    <row r="590" spans="1:7" outlineLevel="1" x14ac:dyDescent="0.25">
      <c r="A590" t="s">
        <v>109</v>
      </c>
      <c r="B590" t="str">
        <f t="shared" si="9"/>
        <v>CNY44440</v>
      </c>
      <c r="C590" s="36" t="s">
        <v>316</v>
      </c>
      <c r="D590" s="63">
        <v>0.1951</v>
      </c>
      <c r="E590" s="64">
        <v>44440</v>
      </c>
      <c r="F590" s="65">
        <v>44440</v>
      </c>
      <c r="G590" s="64">
        <v>44440.916771493059</v>
      </c>
    </row>
    <row r="591" spans="1:7" outlineLevel="1" x14ac:dyDescent="0.25">
      <c r="A591" t="s">
        <v>109</v>
      </c>
      <c r="B591" t="str">
        <f t="shared" si="9"/>
        <v>CNY44439</v>
      </c>
      <c r="C591" s="36" t="s">
        <v>316</v>
      </c>
      <c r="D591" s="63">
        <v>0.1953</v>
      </c>
      <c r="E591" s="64">
        <v>44439</v>
      </c>
      <c r="F591" s="65">
        <v>44439</v>
      </c>
      <c r="G591" s="64">
        <v>44439.920156793982</v>
      </c>
    </row>
    <row r="592" spans="1:7" outlineLevel="1" x14ac:dyDescent="0.25">
      <c r="A592" t="s">
        <v>109</v>
      </c>
      <c r="B592" t="str">
        <f t="shared" si="9"/>
        <v>CNY44438</v>
      </c>
      <c r="C592" s="36" t="s">
        <v>316</v>
      </c>
      <c r="D592" s="63">
        <v>0.19489999999999999</v>
      </c>
      <c r="E592" s="64">
        <v>44438</v>
      </c>
      <c r="F592" s="65">
        <v>44438</v>
      </c>
      <c r="G592" s="64">
        <v>44438.92015578704</v>
      </c>
    </row>
    <row r="593" spans="1:7" outlineLevel="1" x14ac:dyDescent="0.25">
      <c r="A593" t="s">
        <v>109</v>
      </c>
      <c r="B593" t="str">
        <f t="shared" si="9"/>
        <v>CNY44435</v>
      </c>
      <c r="C593" s="36" t="s">
        <v>316</v>
      </c>
      <c r="D593" s="63">
        <v>0.19520000000000001</v>
      </c>
      <c r="E593" s="64">
        <v>44435</v>
      </c>
      <c r="F593" s="65">
        <v>44437</v>
      </c>
      <c r="G593" s="64">
        <v>44435.920084837962</v>
      </c>
    </row>
    <row r="594" spans="1:7" outlineLevel="1" x14ac:dyDescent="0.25">
      <c r="A594" t="s">
        <v>109</v>
      </c>
      <c r="B594" t="str">
        <f t="shared" si="9"/>
        <v>CNY44434</v>
      </c>
      <c r="C594" s="36" t="s">
        <v>316</v>
      </c>
      <c r="D594" s="63">
        <v>0.19520000000000001</v>
      </c>
      <c r="E594" s="64">
        <v>44434</v>
      </c>
      <c r="F594" s="65">
        <v>44434</v>
      </c>
      <c r="G594" s="64">
        <v>44434.919944907408</v>
      </c>
    </row>
    <row r="595" spans="1:7" outlineLevel="1" x14ac:dyDescent="0.25">
      <c r="A595" t="s">
        <v>109</v>
      </c>
      <c r="B595" t="str">
        <f t="shared" si="9"/>
        <v>CNY44433</v>
      </c>
      <c r="C595" s="36" t="s">
        <v>316</v>
      </c>
      <c r="D595" s="63">
        <v>0.1948</v>
      </c>
      <c r="E595" s="64">
        <v>44433</v>
      </c>
      <c r="F595" s="65">
        <v>44433</v>
      </c>
      <c r="G595" s="64">
        <v>44433.919950543983</v>
      </c>
    </row>
    <row r="596" spans="1:7" outlineLevel="1" x14ac:dyDescent="0.25">
      <c r="A596" t="s">
        <v>109</v>
      </c>
      <c r="B596" t="str">
        <f t="shared" si="9"/>
        <v>CNY44432</v>
      </c>
      <c r="C596" s="36" t="s">
        <v>316</v>
      </c>
      <c r="D596" s="63">
        <v>0.1948</v>
      </c>
      <c r="E596" s="64">
        <v>44432</v>
      </c>
      <c r="F596" s="65">
        <v>44432</v>
      </c>
      <c r="G596" s="64">
        <v>44432.919876006941</v>
      </c>
    </row>
    <row r="597" spans="1:7" outlineLevel="1" x14ac:dyDescent="0.25">
      <c r="A597" t="s">
        <v>109</v>
      </c>
      <c r="B597" t="str">
        <f t="shared" si="9"/>
        <v>CNY44431</v>
      </c>
      <c r="C597" s="36" t="s">
        <v>316</v>
      </c>
      <c r="D597" s="63">
        <v>0.1956</v>
      </c>
      <c r="E597" s="64">
        <v>44431</v>
      </c>
      <c r="F597" s="65">
        <v>44431</v>
      </c>
      <c r="G597" s="64">
        <v>44431.919861076392</v>
      </c>
    </row>
    <row r="598" spans="1:7" outlineLevel="1" x14ac:dyDescent="0.25">
      <c r="A598" t="s">
        <v>109</v>
      </c>
      <c r="B598" t="str">
        <f t="shared" si="9"/>
        <v>CNY44428</v>
      </c>
      <c r="C598" s="36" t="s">
        <v>316</v>
      </c>
      <c r="D598" s="63">
        <v>0.1978</v>
      </c>
      <c r="E598" s="64">
        <v>44428</v>
      </c>
      <c r="F598" s="65">
        <v>44430</v>
      </c>
      <c r="G598" s="64">
        <v>44428.918752627316</v>
      </c>
    </row>
    <row r="599" spans="1:7" outlineLevel="1" x14ac:dyDescent="0.25">
      <c r="A599" t="s">
        <v>109</v>
      </c>
      <c r="B599" t="str">
        <f t="shared" si="9"/>
        <v>CNY44427</v>
      </c>
      <c r="C599" s="36" t="s">
        <v>316</v>
      </c>
      <c r="D599" s="63">
        <v>0.19700000000000001</v>
      </c>
      <c r="E599" s="64">
        <v>44427</v>
      </c>
      <c r="F599" s="65">
        <v>44427</v>
      </c>
      <c r="G599" s="64">
        <v>44427.918716400462</v>
      </c>
    </row>
    <row r="600" spans="1:7" outlineLevel="1" x14ac:dyDescent="0.25">
      <c r="A600" t="s">
        <v>109</v>
      </c>
      <c r="B600" t="str">
        <f t="shared" si="9"/>
        <v>CNY44426</v>
      </c>
      <c r="C600" s="36" t="s">
        <v>316</v>
      </c>
      <c r="D600" s="63">
        <v>0.1948</v>
      </c>
      <c r="E600" s="64">
        <v>44426</v>
      </c>
      <c r="F600" s="65">
        <v>44426</v>
      </c>
      <c r="G600" s="64">
        <v>44426.918656631948</v>
      </c>
    </row>
    <row r="601" spans="1:7" outlineLevel="1" x14ac:dyDescent="0.25">
      <c r="A601" t="s">
        <v>109</v>
      </c>
      <c r="B601" t="str">
        <f t="shared" si="9"/>
        <v>CNY44425</v>
      </c>
      <c r="C601" s="36" t="s">
        <v>316</v>
      </c>
      <c r="D601" s="63">
        <v>0.1946</v>
      </c>
      <c r="E601" s="64">
        <v>44425</v>
      </c>
      <c r="F601" s="65">
        <v>44425</v>
      </c>
      <c r="G601" s="64">
        <v>44425.918660914351</v>
      </c>
    </row>
    <row r="602" spans="1:7" outlineLevel="1" x14ac:dyDescent="0.25">
      <c r="A602" t="s">
        <v>109</v>
      </c>
      <c r="B602" t="str">
        <f t="shared" si="9"/>
        <v>CNY44424</v>
      </c>
      <c r="C602" s="36" t="s">
        <v>316</v>
      </c>
      <c r="D602" s="63">
        <v>0.19409999999999999</v>
      </c>
      <c r="E602" s="64">
        <v>44424</v>
      </c>
      <c r="F602" s="65">
        <v>44424</v>
      </c>
      <c r="G602" s="64">
        <v>44424.918611493056</v>
      </c>
    </row>
    <row r="603" spans="1:7" outlineLevel="1" x14ac:dyDescent="0.25">
      <c r="A603" t="s">
        <v>109</v>
      </c>
      <c r="B603" t="str">
        <f t="shared" si="9"/>
        <v>CNY44421</v>
      </c>
      <c r="C603" s="36" t="s">
        <v>316</v>
      </c>
      <c r="D603" s="63">
        <v>0.19320000000000001</v>
      </c>
      <c r="E603" s="64">
        <v>44421</v>
      </c>
      <c r="F603" s="65">
        <v>44423</v>
      </c>
      <c r="G603" s="64">
        <v>44421.918543518521</v>
      </c>
    </row>
    <row r="604" spans="1:7" outlineLevel="1" x14ac:dyDescent="0.25">
      <c r="A604" t="s">
        <v>109</v>
      </c>
      <c r="B604" t="str">
        <f t="shared" si="9"/>
        <v>CNY44420</v>
      </c>
      <c r="C604" s="36" t="s">
        <v>316</v>
      </c>
      <c r="D604" s="63">
        <v>0.19320000000000001</v>
      </c>
      <c r="E604" s="64">
        <v>44420</v>
      </c>
      <c r="F604" s="65">
        <v>44420</v>
      </c>
      <c r="G604" s="64">
        <v>44420.918509293981</v>
      </c>
    </row>
    <row r="605" spans="1:7" outlineLevel="1" x14ac:dyDescent="0.25">
      <c r="A605" t="s">
        <v>109</v>
      </c>
      <c r="B605" t="str">
        <f t="shared" si="9"/>
        <v>CNY44419</v>
      </c>
      <c r="C605" s="36" t="s">
        <v>316</v>
      </c>
      <c r="D605" s="63">
        <v>0.193</v>
      </c>
      <c r="E605" s="64">
        <v>44419</v>
      </c>
      <c r="F605" s="65">
        <v>44419</v>
      </c>
      <c r="G605" s="64">
        <v>44419.918441747686</v>
      </c>
    </row>
    <row r="606" spans="1:7" outlineLevel="1" x14ac:dyDescent="0.25">
      <c r="A606" t="s">
        <v>109</v>
      </c>
      <c r="B606" t="str">
        <f t="shared" si="9"/>
        <v>CNY44418</v>
      </c>
      <c r="C606" s="36" t="s">
        <v>316</v>
      </c>
      <c r="D606" s="63">
        <v>0.19339999999999999</v>
      </c>
      <c r="E606" s="64">
        <v>44418</v>
      </c>
      <c r="F606" s="65">
        <v>44418</v>
      </c>
      <c r="G606" s="64">
        <v>44418.918465277777</v>
      </c>
    </row>
    <row r="607" spans="1:7" outlineLevel="1" x14ac:dyDescent="0.25">
      <c r="A607" t="s">
        <v>109</v>
      </c>
      <c r="B607" t="str">
        <f t="shared" si="9"/>
        <v>CNY44417</v>
      </c>
      <c r="C607" s="36" t="s">
        <v>316</v>
      </c>
      <c r="D607" s="63">
        <v>0.1938</v>
      </c>
      <c r="E607" s="64">
        <v>44417</v>
      </c>
      <c r="F607" s="65">
        <v>44417</v>
      </c>
      <c r="G607" s="64">
        <v>44417.918424386575</v>
      </c>
    </row>
    <row r="608" spans="1:7" outlineLevel="1" x14ac:dyDescent="0.25">
      <c r="A608" t="s">
        <v>109</v>
      </c>
      <c r="B608" t="str">
        <f t="shared" si="9"/>
        <v>CNY44414</v>
      </c>
      <c r="C608" s="36" t="s">
        <v>316</v>
      </c>
      <c r="D608" s="63">
        <v>0.19359999999999999</v>
      </c>
      <c r="E608" s="64">
        <v>44414</v>
      </c>
      <c r="F608" s="65">
        <v>44416</v>
      </c>
      <c r="G608" s="64">
        <v>44414.918323576392</v>
      </c>
    </row>
    <row r="609" spans="1:7" outlineLevel="1" x14ac:dyDescent="0.25">
      <c r="A609" t="s">
        <v>109</v>
      </c>
      <c r="B609" t="str">
        <f t="shared" si="9"/>
        <v>CNY44413</v>
      </c>
      <c r="C609" s="36" t="s">
        <v>316</v>
      </c>
      <c r="D609" s="63">
        <v>0.19339999999999999</v>
      </c>
      <c r="E609" s="64">
        <v>44413</v>
      </c>
      <c r="F609" s="65">
        <v>44413</v>
      </c>
      <c r="G609" s="64">
        <v>44413.918310763889</v>
      </c>
    </row>
    <row r="610" spans="1:7" outlineLevel="1" x14ac:dyDescent="0.25">
      <c r="A610" t="s">
        <v>109</v>
      </c>
      <c r="B610" t="str">
        <f t="shared" si="9"/>
        <v>CNY44412</v>
      </c>
      <c r="C610" s="36" t="s">
        <v>316</v>
      </c>
      <c r="D610" s="63">
        <v>0.19409999999999999</v>
      </c>
      <c r="E610" s="64">
        <v>44412</v>
      </c>
      <c r="F610" s="65">
        <v>44412</v>
      </c>
      <c r="G610" s="64">
        <v>44412.918273298608</v>
      </c>
    </row>
    <row r="611" spans="1:7" outlineLevel="1" x14ac:dyDescent="0.25">
      <c r="A611" t="s">
        <v>109</v>
      </c>
      <c r="B611" t="str">
        <f t="shared" si="9"/>
        <v>CNY44411</v>
      </c>
      <c r="C611" s="36" t="s">
        <v>316</v>
      </c>
      <c r="D611" s="63">
        <v>0.19389999999999999</v>
      </c>
      <c r="E611" s="64">
        <v>44411</v>
      </c>
      <c r="F611" s="65">
        <v>44411</v>
      </c>
      <c r="G611" s="64">
        <v>44411.918228668983</v>
      </c>
    </row>
    <row r="612" spans="1:7" outlineLevel="1" x14ac:dyDescent="0.25">
      <c r="A612" t="s">
        <v>109</v>
      </c>
      <c r="B612" t="str">
        <f t="shared" si="9"/>
        <v>CNY44407</v>
      </c>
      <c r="C612" s="36" t="s">
        <v>316</v>
      </c>
      <c r="D612" s="63">
        <v>0.1928</v>
      </c>
      <c r="E612" s="64">
        <v>44407</v>
      </c>
      <c r="F612" s="65">
        <v>44410</v>
      </c>
      <c r="G612" s="64">
        <v>44407.919968518516</v>
      </c>
    </row>
    <row r="613" spans="1:7" outlineLevel="1" x14ac:dyDescent="0.25">
      <c r="A613" t="s">
        <v>109</v>
      </c>
      <c r="B613" t="str">
        <f t="shared" si="9"/>
        <v>CNY44406</v>
      </c>
      <c r="C613" s="36" t="s">
        <v>316</v>
      </c>
      <c r="D613" s="63">
        <v>0.1928</v>
      </c>
      <c r="E613" s="64">
        <v>44406</v>
      </c>
      <c r="F613" s="65">
        <v>44406</v>
      </c>
      <c r="G613" s="64">
        <v>44406.919904664355</v>
      </c>
    </row>
    <row r="614" spans="1:7" outlineLevel="1" x14ac:dyDescent="0.25">
      <c r="A614" t="s">
        <v>109</v>
      </c>
      <c r="B614" t="str">
        <f t="shared" si="9"/>
        <v>CNY44405</v>
      </c>
      <c r="C614" s="36" t="s">
        <v>316</v>
      </c>
      <c r="D614" s="63">
        <v>0.19350000000000001</v>
      </c>
      <c r="E614" s="64">
        <v>44405</v>
      </c>
      <c r="F614" s="65">
        <v>44405</v>
      </c>
      <c r="G614" s="64">
        <v>44405.919886111114</v>
      </c>
    </row>
    <row r="615" spans="1:7" outlineLevel="1" x14ac:dyDescent="0.25">
      <c r="A615" t="s">
        <v>109</v>
      </c>
      <c r="B615" t="str">
        <f t="shared" si="9"/>
        <v>CNY44404</v>
      </c>
      <c r="C615" s="36" t="s">
        <v>316</v>
      </c>
      <c r="D615" s="63">
        <v>0.1933</v>
      </c>
      <c r="E615" s="64">
        <v>44404</v>
      </c>
      <c r="F615" s="65">
        <v>44404</v>
      </c>
      <c r="G615" s="64">
        <v>44404.919855983797</v>
      </c>
    </row>
    <row r="616" spans="1:7" outlineLevel="1" x14ac:dyDescent="0.25">
      <c r="A616" t="s">
        <v>109</v>
      </c>
      <c r="B616" t="str">
        <f t="shared" si="9"/>
        <v>CNY44403</v>
      </c>
      <c r="C616" s="36" t="s">
        <v>316</v>
      </c>
      <c r="D616" s="63">
        <v>0.19359999999999999</v>
      </c>
      <c r="E616" s="64">
        <v>44403</v>
      </c>
      <c r="F616" s="65">
        <v>44403</v>
      </c>
      <c r="G616" s="64">
        <v>44403.919816168978</v>
      </c>
    </row>
    <row r="617" spans="1:7" outlineLevel="1" x14ac:dyDescent="0.25">
      <c r="A617" t="s">
        <v>109</v>
      </c>
      <c r="B617" t="str">
        <f t="shared" si="9"/>
        <v>CNY44400</v>
      </c>
      <c r="C617" s="36" t="s">
        <v>316</v>
      </c>
      <c r="D617" s="63">
        <v>0.19409999999999999</v>
      </c>
      <c r="E617" s="64">
        <v>44400</v>
      </c>
      <c r="F617" s="65">
        <v>44402</v>
      </c>
      <c r="G617" s="64">
        <v>44400.920062534722</v>
      </c>
    </row>
    <row r="618" spans="1:7" outlineLevel="1" x14ac:dyDescent="0.25">
      <c r="A618" t="s">
        <v>109</v>
      </c>
      <c r="B618" t="str">
        <f t="shared" si="9"/>
        <v>CNY44399</v>
      </c>
      <c r="C618" s="36" t="s">
        <v>316</v>
      </c>
      <c r="D618" s="63">
        <v>0.1943</v>
      </c>
      <c r="E618" s="64">
        <v>44399</v>
      </c>
      <c r="F618" s="65">
        <v>44399</v>
      </c>
      <c r="G618" s="64">
        <v>44399.920058993055</v>
      </c>
    </row>
    <row r="619" spans="1:7" outlineLevel="1" x14ac:dyDescent="0.25">
      <c r="A619" t="s">
        <v>109</v>
      </c>
      <c r="B619" t="str">
        <f t="shared" si="9"/>
        <v>CNY44398</v>
      </c>
      <c r="C619" s="36" t="s">
        <v>316</v>
      </c>
      <c r="D619" s="63">
        <v>0.1946</v>
      </c>
      <c r="E619" s="64">
        <v>44398</v>
      </c>
      <c r="F619" s="65">
        <v>44398</v>
      </c>
      <c r="G619" s="64">
        <v>44398.919481446763</v>
      </c>
    </row>
    <row r="620" spans="1:7" outlineLevel="1" x14ac:dyDescent="0.25">
      <c r="A620" t="s">
        <v>109</v>
      </c>
      <c r="B620" t="str">
        <f t="shared" si="9"/>
        <v>CNY44397</v>
      </c>
      <c r="C620" s="36" t="s">
        <v>316</v>
      </c>
      <c r="D620" s="63">
        <v>0.1963</v>
      </c>
      <c r="E620" s="64">
        <v>44397</v>
      </c>
      <c r="F620" s="65">
        <v>44397</v>
      </c>
      <c r="G620" s="64">
        <v>44397.919423692132</v>
      </c>
    </row>
    <row r="621" spans="1:7" outlineLevel="1" x14ac:dyDescent="0.25">
      <c r="A621" t="s">
        <v>109</v>
      </c>
      <c r="B621" t="str">
        <f t="shared" si="9"/>
        <v>CNY44396</v>
      </c>
      <c r="C621" s="36" t="s">
        <v>316</v>
      </c>
      <c r="D621" s="63">
        <v>0.1966</v>
      </c>
      <c r="E621" s="64">
        <v>44396</v>
      </c>
      <c r="F621" s="65">
        <v>44396</v>
      </c>
      <c r="G621" s="64">
        <v>44396.919414351854</v>
      </c>
    </row>
    <row r="622" spans="1:7" outlineLevel="1" x14ac:dyDescent="0.25">
      <c r="A622" t="s">
        <v>109</v>
      </c>
      <c r="B622" t="str">
        <f t="shared" si="9"/>
        <v>CNY44393</v>
      </c>
      <c r="C622" s="36" t="s">
        <v>316</v>
      </c>
      <c r="D622" s="63">
        <v>0.19439999999999999</v>
      </c>
      <c r="E622" s="64">
        <v>44393</v>
      </c>
      <c r="F622" s="65">
        <v>44395</v>
      </c>
      <c r="G622" s="64">
        <v>44393.919365127316</v>
      </c>
    </row>
    <row r="623" spans="1:7" outlineLevel="1" x14ac:dyDescent="0.25">
      <c r="A623" t="s">
        <v>109</v>
      </c>
      <c r="B623" t="str">
        <f t="shared" si="9"/>
        <v>CNY44392</v>
      </c>
      <c r="C623" s="36" t="s">
        <v>316</v>
      </c>
      <c r="D623" s="63">
        <v>0.1946</v>
      </c>
      <c r="E623" s="64">
        <v>44392</v>
      </c>
      <c r="F623" s="65">
        <v>44392</v>
      </c>
      <c r="G623" s="64">
        <v>44392.919299687499</v>
      </c>
    </row>
    <row r="624" spans="1:7" outlineLevel="1" x14ac:dyDescent="0.25">
      <c r="A624" t="s">
        <v>109</v>
      </c>
      <c r="B624" t="str">
        <f t="shared" si="9"/>
        <v>CNY44391</v>
      </c>
      <c r="C624" s="36" t="s">
        <v>316</v>
      </c>
      <c r="D624" s="63">
        <v>0.1933</v>
      </c>
      <c r="E624" s="64">
        <v>44391</v>
      </c>
      <c r="F624" s="65">
        <v>44391</v>
      </c>
      <c r="G624" s="64">
        <v>44391.919279594906</v>
      </c>
    </row>
    <row r="625" spans="1:7" outlineLevel="1" x14ac:dyDescent="0.25">
      <c r="A625" t="s">
        <v>109</v>
      </c>
      <c r="B625" t="str">
        <f t="shared" si="9"/>
        <v>CNY44390</v>
      </c>
      <c r="C625" s="36" t="s">
        <v>316</v>
      </c>
      <c r="D625" s="63">
        <v>0.19339999999999999</v>
      </c>
      <c r="E625" s="64">
        <v>44390</v>
      </c>
      <c r="F625" s="65">
        <v>44390</v>
      </c>
      <c r="G625" s="64">
        <v>44390.919258182868</v>
      </c>
    </row>
    <row r="626" spans="1:7" outlineLevel="1" x14ac:dyDescent="0.25">
      <c r="A626" t="s">
        <v>109</v>
      </c>
      <c r="B626" t="str">
        <f t="shared" si="9"/>
        <v>CNY44389</v>
      </c>
      <c r="C626" s="36" t="s">
        <v>316</v>
      </c>
      <c r="D626" s="63">
        <v>0.19259999999999999</v>
      </c>
      <c r="E626" s="64">
        <v>44389</v>
      </c>
      <c r="F626" s="65">
        <v>44389</v>
      </c>
      <c r="G626" s="64">
        <v>44389.919246030091</v>
      </c>
    </row>
    <row r="627" spans="1:7" outlineLevel="1" x14ac:dyDescent="0.25">
      <c r="A627" t="s">
        <v>109</v>
      </c>
      <c r="B627" t="str">
        <f t="shared" si="9"/>
        <v>CNY44386</v>
      </c>
      <c r="C627" s="36" t="s">
        <v>316</v>
      </c>
      <c r="D627" s="63">
        <v>0.19259999999999999</v>
      </c>
      <c r="E627" s="64">
        <v>44386</v>
      </c>
      <c r="F627" s="65">
        <v>44388</v>
      </c>
      <c r="G627" s="64">
        <v>44386.919127974536</v>
      </c>
    </row>
    <row r="628" spans="1:7" outlineLevel="1" x14ac:dyDescent="0.25">
      <c r="A628" t="s">
        <v>109</v>
      </c>
      <c r="B628" t="str">
        <f t="shared" si="9"/>
        <v>CNY44385</v>
      </c>
      <c r="C628" s="36" t="s">
        <v>316</v>
      </c>
      <c r="D628" s="63">
        <v>0.19320000000000001</v>
      </c>
      <c r="E628" s="64">
        <v>44385</v>
      </c>
      <c r="F628" s="65">
        <v>44385</v>
      </c>
      <c r="G628" s="64">
        <v>44385.91910806713</v>
      </c>
    </row>
    <row r="629" spans="1:7" outlineLevel="1" x14ac:dyDescent="0.25">
      <c r="A629" t="s">
        <v>109</v>
      </c>
      <c r="B629" t="str">
        <f t="shared" si="9"/>
        <v>CNY44384</v>
      </c>
      <c r="C629" s="36" t="s">
        <v>316</v>
      </c>
      <c r="D629" s="63">
        <v>0.1928</v>
      </c>
      <c r="E629" s="64">
        <v>44384</v>
      </c>
      <c r="F629" s="65">
        <v>44384</v>
      </c>
      <c r="G629" s="64">
        <v>44384.919045949071</v>
      </c>
    </row>
    <row r="630" spans="1:7" outlineLevel="1" x14ac:dyDescent="0.25">
      <c r="A630" t="s">
        <v>109</v>
      </c>
      <c r="B630" t="str">
        <f t="shared" si="9"/>
        <v>CNY44383</v>
      </c>
      <c r="C630" s="36" t="s">
        <v>316</v>
      </c>
      <c r="D630" s="63">
        <v>0.19220000000000001</v>
      </c>
      <c r="E630" s="64">
        <v>44383</v>
      </c>
      <c r="F630" s="65">
        <v>44383</v>
      </c>
      <c r="G630" s="64">
        <v>44383.919047569441</v>
      </c>
    </row>
    <row r="631" spans="1:7" outlineLevel="1" x14ac:dyDescent="0.25">
      <c r="A631" t="s">
        <v>109</v>
      </c>
      <c r="B631" t="str">
        <f t="shared" si="9"/>
        <v>CNY44382</v>
      </c>
      <c r="C631" s="36" t="s">
        <v>316</v>
      </c>
      <c r="D631" s="63">
        <v>0.191</v>
      </c>
      <c r="E631" s="64">
        <v>44382</v>
      </c>
      <c r="F631" s="65">
        <v>44382</v>
      </c>
      <c r="G631" s="64">
        <v>44382.91898545139</v>
      </c>
    </row>
    <row r="632" spans="1:7" outlineLevel="1" x14ac:dyDescent="0.25">
      <c r="A632" t="s">
        <v>109</v>
      </c>
      <c r="B632" t="str">
        <f t="shared" si="9"/>
        <v>CNY44379</v>
      </c>
      <c r="C632" s="36" t="s">
        <v>316</v>
      </c>
      <c r="D632" s="63">
        <v>0.1908</v>
      </c>
      <c r="E632" s="64">
        <v>44379</v>
      </c>
      <c r="F632" s="65">
        <v>44381</v>
      </c>
      <c r="G632" s="64">
        <v>44379.918892048612</v>
      </c>
    </row>
    <row r="633" spans="1:7" outlineLevel="1" x14ac:dyDescent="0.25">
      <c r="A633" t="s">
        <v>109</v>
      </c>
      <c r="B633" t="str">
        <f t="shared" si="9"/>
        <v>CNY44377</v>
      </c>
      <c r="C633" s="36" t="s">
        <v>316</v>
      </c>
      <c r="D633" s="63">
        <v>0.19189999999999999</v>
      </c>
      <c r="E633" s="64">
        <v>44377</v>
      </c>
      <c r="F633" s="65">
        <v>44378</v>
      </c>
      <c r="G633" s="64">
        <v>44377.918869212961</v>
      </c>
    </row>
    <row r="634" spans="1:7" outlineLevel="1" x14ac:dyDescent="0.25">
      <c r="A634" t="s">
        <v>109</v>
      </c>
      <c r="B634" t="str">
        <f t="shared" si="9"/>
        <v>CNY44376</v>
      </c>
      <c r="C634" s="36" t="s">
        <v>316</v>
      </c>
      <c r="D634" s="63">
        <v>0.19159999999999999</v>
      </c>
      <c r="E634" s="64">
        <v>44376</v>
      </c>
      <c r="F634" s="65">
        <v>44376</v>
      </c>
      <c r="G634" s="64">
        <v>44376.918810300929</v>
      </c>
    </row>
    <row r="635" spans="1:7" outlineLevel="1" x14ac:dyDescent="0.25">
      <c r="A635" t="s">
        <v>109</v>
      </c>
      <c r="B635" t="str">
        <f t="shared" si="9"/>
        <v>CNY44375</v>
      </c>
      <c r="C635" s="36" t="s">
        <v>316</v>
      </c>
      <c r="D635" s="63">
        <v>0.191</v>
      </c>
      <c r="E635" s="64">
        <v>44375</v>
      </c>
      <c r="F635" s="65">
        <v>44375</v>
      </c>
      <c r="G635" s="64">
        <v>44375.918770104166</v>
      </c>
    </row>
    <row r="636" spans="1:7" outlineLevel="1" x14ac:dyDescent="0.25">
      <c r="A636" t="s">
        <v>109</v>
      </c>
      <c r="B636" t="str">
        <f t="shared" si="9"/>
        <v>CNY44372</v>
      </c>
      <c r="C636" s="36" t="s">
        <v>316</v>
      </c>
      <c r="D636" s="63">
        <v>0.1905</v>
      </c>
      <c r="E636" s="64">
        <v>44372</v>
      </c>
      <c r="F636" s="65">
        <v>44374</v>
      </c>
      <c r="G636" s="64">
        <v>44372.91870185185</v>
      </c>
    </row>
    <row r="637" spans="1:7" outlineLevel="1" x14ac:dyDescent="0.25">
      <c r="A637" t="s">
        <v>109</v>
      </c>
      <c r="B637" t="str">
        <f t="shared" si="9"/>
        <v>CNY44371</v>
      </c>
      <c r="C637" s="36" t="s">
        <v>316</v>
      </c>
      <c r="D637" s="63">
        <v>0.1903</v>
      </c>
      <c r="E637" s="64">
        <v>44371</v>
      </c>
      <c r="F637" s="65">
        <v>44371</v>
      </c>
      <c r="G637" s="64">
        <v>44371.919384872686</v>
      </c>
    </row>
    <row r="638" spans="1:7" outlineLevel="1" x14ac:dyDescent="0.25">
      <c r="A638" t="s">
        <v>109</v>
      </c>
      <c r="B638" t="str">
        <f t="shared" si="9"/>
        <v>CNY44370</v>
      </c>
      <c r="C638" s="36" t="s">
        <v>316</v>
      </c>
      <c r="D638" s="63">
        <v>0.1898</v>
      </c>
      <c r="E638" s="64">
        <v>44370</v>
      </c>
      <c r="F638" s="65">
        <v>44370</v>
      </c>
      <c r="G638" s="64">
        <v>44370.919366817128</v>
      </c>
    </row>
    <row r="639" spans="1:7" outlineLevel="1" x14ac:dyDescent="0.25">
      <c r="A639" t="s">
        <v>109</v>
      </c>
      <c r="B639" t="str">
        <f t="shared" si="9"/>
        <v>CNY44369</v>
      </c>
      <c r="C639" s="36" t="s">
        <v>316</v>
      </c>
      <c r="D639" s="63">
        <v>0.19070000000000001</v>
      </c>
      <c r="E639" s="64">
        <v>44369</v>
      </c>
      <c r="F639" s="65">
        <v>44369</v>
      </c>
      <c r="G639" s="64">
        <v>44369.919342939815</v>
      </c>
    </row>
    <row r="640" spans="1:7" outlineLevel="1" x14ac:dyDescent="0.25">
      <c r="A640" t="s">
        <v>109</v>
      </c>
      <c r="B640" t="str">
        <f t="shared" si="9"/>
        <v>CNY44368</v>
      </c>
      <c r="C640" s="36" t="s">
        <v>316</v>
      </c>
      <c r="D640" s="63">
        <v>0.19139999999999999</v>
      </c>
      <c r="E640" s="64">
        <v>44368</v>
      </c>
      <c r="F640" s="65">
        <v>44368</v>
      </c>
      <c r="G640" s="64">
        <v>44368.918054710652</v>
      </c>
    </row>
    <row r="641" spans="1:7" outlineLevel="1" x14ac:dyDescent="0.25">
      <c r="A641" t="s">
        <v>109</v>
      </c>
      <c r="B641" t="str">
        <f t="shared" si="9"/>
        <v>CNY44365</v>
      </c>
      <c r="C641" s="36" t="s">
        <v>316</v>
      </c>
      <c r="D641" s="63">
        <v>0.1925</v>
      </c>
      <c r="E641" s="64">
        <v>44365</v>
      </c>
      <c r="F641" s="65">
        <v>44367</v>
      </c>
      <c r="G641" s="64">
        <v>44365.918205787035</v>
      </c>
    </row>
    <row r="642" spans="1:7" outlineLevel="1" x14ac:dyDescent="0.25">
      <c r="A642" t="s">
        <v>109</v>
      </c>
      <c r="B642" t="str">
        <f t="shared" si="9"/>
        <v>CNY44364</v>
      </c>
      <c r="C642" s="36" t="s">
        <v>316</v>
      </c>
      <c r="D642" s="63">
        <v>0.19139999999999999</v>
      </c>
      <c r="E642" s="64">
        <v>44364</v>
      </c>
      <c r="F642" s="65">
        <v>44364</v>
      </c>
      <c r="G642" s="64">
        <v>44364.918171180558</v>
      </c>
    </row>
    <row r="643" spans="1:7" outlineLevel="1" x14ac:dyDescent="0.25">
      <c r="A643" t="s">
        <v>109</v>
      </c>
      <c r="B643" t="str">
        <f t="shared" si="9"/>
        <v>CNY44363</v>
      </c>
      <c r="C643" s="36" t="s">
        <v>316</v>
      </c>
      <c r="D643" s="63">
        <v>0.1905</v>
      </c>
      <c r="E643" s="64">
        <v>44363</v>
      </c>
      <c r="F643" s="65">
        <v>44363</v>
      </c>
      <c r="G643" s="64">
        <v>44363.918124571763</v>
      </c>
    </row>
    <row r="644" spans="1:7" outlineLevel="1" x14ac:dyDescent="0.25">
      <c r="A644" t="s">
        <v>109</v>
      </c>
      <c r="B644" t="str">
        <f t="shared" si="9"/>
        <v>CNY44362</v>
      </c>
      <c r="C644" s="36" t="s">
        <v>316</v>
      </c>
      <c r="D644" s="63">
        <v>0.1903</v>
      </c>
      <c r="E644" s="64">
        <v>44362</v>
      </c>
      <c r="F644" s="65">
        <v>44362</v>
      </c>
      <c r="G644" s="64">
        <v>44362.918103124997</v>
      </c>
    </row>
    <row r="645" spans="1:7" outlineLevel="1" x14ac:dyDescent="0.25">
      <c r="A645" t="s">
        <v>109</v>
      </c>
      <c r="B645" t="str">
        <f t="shared" si="9"/>
        <v>CNY44361</v>
      </c>
      <c r="C645" s="36" t="s">
        <v>316</v>
      </c>
      <c r="D645" s="63">
        <v>0.1898</v>
      </c>
      <c r="E645" s="64">
        <v>44361</v>
      </c>
      <c r="F645" s="65">
        <v>44361</v>
      </c>
      <c r="G645" s="64">
        <v>44361.918090196756</v>
      </c>
    </row>
    <row r="646" spans="1:7" outlineLevel="1" x14ac:dyDescent="0.25">
      <c r="A646" t="s">
        <v>109</v>
      </c>
      <c r="B646" t="str">
        <f t="shared" ref="B646:B709" si="10">C646&amp;E646</f>
        <v>CNY44358</v>
      </c>
      <c r="C646" s="36" t="s">
        <v>316</v>
      </c>
      <c r="D646" s="63">
        <v>0.18990000000000001</v>
      </c>
      <c r="E646" s="64">
        <v>44358</v>
      </c>
      <c r="F646" s="65">
        <v>44360</v>
      </c>
      <c r="G646" s="64">
        <v>44358.917920173611</v>
      </c>
    </row>
    <row r="647" spans="1:7" outlineLevel="1" x14ac:dyDescent="0.25">
      <c r="A647" t="s">
        <v>109</v>
      </c>
      <c r="B647" t="str">
        <f t="shared" si="10"/>
        <v>CNY44357</v>
      </c>
      <c r="C647" s="36" t="s">
        <v>316</v>
      </c>
      <c r="D647" s="63">
        <v>0.18920000000000001</v>
      </c>
      <c r="E647" s="64">
        <v>44357</v>
      </c>
      <c r="F647" s="65">
        <v>44357</v>
      </c>
      <c r="G647" s="64">
        <v>44357.917892511578</v>
      </c>
    </row>
    <row r="648" spans="1:7" outlineLevel="1" x14ac:dyDescent="0.25">
      <c r="A648" t="s">
        <v>109</v>
      </c>
      <c r="B648" t="str">
        <f t="shared" si="10"/>
        <v>CNY44356</v>
      </c>
      <c r="C648" s="36" t="s">
        <v>316</v>
      </c>
      <c r="D648" s="63">
        <v>0.18940000000000001</v>
      </c>
      <c r="E648" s="64">
        <v>44356</v>
      </c>
      <c r="F648" s="65">
        <v>44356</v>
      </c>
      <c r="G648" s="64">
        <v>44356.91785795139</v>
      </c>
    </row>
    <row r="649" spans="1:7" outlineLevel="1" x14ac:dyDescent="0.25">
      <c r="A649" t="s">
        <v>109</v>
      </c>
      <c r="B649" t="str">
        <f t="shared" si="10"/>
        <v>CNY44355</v>
      </c>
      <c r="C649" s="36" t="s">
        <v>316</v>
      </c>
      <c r="D649" s="63">
        <v>0.189</v>
      </c>
      <c r="E649" s="64">
        <v>44355</v>
      </c>
      <c r="F649" s="65">
        <v>44355</v>
      </c>
      <c r="G649" s="64">
        <v>44355.917863807874</v>
      </c>
    </row>
    <row r="650" spans="1:7" outlineLevel="1" x14ac:dyDescent="0.25">
      <c r="A650" t="s">
        <v>109</v>
      </c>
      <c r="B650" t="str">
        <f t="shared" si="10"/>
        <v>CNY44354</v>
      </c>
      <c r="C650" s="36" t="s">
        <v>316</v>
      </c>
      <c r="D650" s="63">
        <v>0.18870000000000001</v>
      </c>
      <c r="E650" s="64">
        <v>44354</v>
      </c>
      <c r="F650" s="65">
        <v>44354</v>
      </c>
      <c r="G650" s="64">
        <v>44354.917840312497</v>
      </c>
    </row>
    <row r="651" spans="1:7" outlineLevel="1" x14ac:dyDescent="0.25">
      <c r="A651" t="s">
        <v>109</v>
      </c>
      <c r="B651" t="str">
        <f t="shared" si="10"/>
        <v>CNY44351</v>
      </c>
      <c r="C651" s="36" t="s">
        <v>316</v>
      </c>
      <c r="D651" s="63">
        <v>0.18890000000000001</v>
      </c>
      <c r="E651" s="64">
        <v>44351</v>
      </c>
      <c r="F651" s="65">
        <v>44353</v>
      </c>
      <c r="G651" s="64">
        <v>44351.917715474534</v>
      </c>
    </row>
    <row r="652" spans="1:7" outlineLevel="1" x14ac:dyDescent="0.25">
      <c r="A652" t="s">
        <v>109</v>
      </c>
      <c r="B652" t="str">
        <f t="shared" si="10"/>
        <v>CNY44350</v>
      </c>
      <c r="C652" s="36" t="s">
        <v>316</v>
      </c>
      <c r="D652" s="63">
        <v>0.189</v>
      </c>
      <c r="E652" s="64">
        <v>44350</v>
      </c>
      <c r="F652" s="65">
        <v>44350</v>
      </c>
      <c r="G652" s="64">
        <v>44350.917738159726</v>
      </c>
    </row>
    <row r="653" spans="1:7" outlineLevel="1" x14ac:dyDescent="0.25">
      <c r="A653" t="s">
        <v>109</v>
      </c>
      <c r="B653" t="str">
        <f t="shared" si="10"/>
        <v>CNY44349</v>
      </c>
      <c r="C653" s="36" t="s">
        <v>316</v>
      </c>
      <c r="D653" s="63">
        <v>0.1888</v>
      </c>
      <c r="E653" s="64">
        <v>44349</v>
      </c>
      <c r="F653" s="65">
        <v>44349</v>
      </c>
      <c r="G653" s="64">
        <v>44349.917708136571</v>
      </c>
    </row>
    <row r="654" spans="1:7" outlineLevel="1" x14ac:dyDescent="0.25">
      <c r="A654" t="s">
        <v>109</v>
      </c>
      <c r="B654" t="str">
        <f t="shared" si="10"/>
        <v>CNY44348</v>
      </c>
      <c r="C654" s="36" t="s">
        <v>316</v>
      </c>
      <c r="D654" s="63">
        <v>0.18870000000000001</v>
      </c>
      <c r="E654" s="64">
        <v>44348</v>
      </c>
      <c r="F654" s="65">
        <v>44348</v>
      </c>
      <c r="G654" s="64">
        <v>44348.917672071759</v>
      </c>
    </row>
    <row r="655" spans="1:7" outlineLevel="1" x14ac:dyDescent="0.25">
      <c r="A655" t="s">
        <v>109</v>
      </c>
      <c r="B655" t="str">
        <f t="shared" si="10"/>
        <v>CNY44347</v>
      </c>
      <c r="C655" s="36" t="s">
        <v>316</v>
      </c>
      <c r="D655" s="63">
        <v>0.1895</v>
      </c>
      <c r="E655" s="64">
        <v>44347</v>
      </c>
      <c r="F655" s="65">
        <v>44347</v>
      </c>
      <c r="G655" s="64">
        <v>44347.917655173609</v>
      </c>
    </row>
    <row r="656" spans="1:7" outlineLevel="1" x14ac:dyDescent="0.25">
      <c r="A656" t="s">
        <v>109</v>
      </c>
      <c r="B656" t="str">
        <f t="shared" si="10"/>
        <v>CNY44344</v>
      </c>
      <c r="C656" s="36" t="s">
        <v>316</v>
      </c>
      <c r="D656" s="63">
        <v>0.18970000000000001</v>
      </c>
      <c r="E656" s="64">
        <v>44344</v>
      </c>
      <c r="F656" s="65">
        <v>44346</v>
      </c>
      <c r="G656" s="64">
        <v>44344.917453703703</v>
      </c>
    </row>
    <row r="657" spans="1:7" outlineLevel="1" x14ac:dyDescent="0.25">
      <c r="A657" t="s">
        <v>109</v>
      </c>
      <c r="B657" t="str">
        <f t="shared" si="10"/>
        <v>CNY44343</v>
      </c>
      <c r="C657" s="36" t="s">
        <v>316</v>
      </c>
      <c r="D657" s="63">
        <v>0.18909999999999999</v>
      </c>
      <c r="E657" s="64">
        <v>44343</v>
      </c>
      <c r="F657" s="65">
        <v>44343</v>
      </c>
      <c r="G657" s="64">
        <v>44343.917387303241</v>
      </c>
    </row>
    <row r="658" spans="1:7" outlineLevel="1" x14ac:dyDescent="0.25">
      <c r="A658" t="s">
        <v>109</v>
      </c>
      <c r="B658" t="str">
        <f t="shared" si="10"/>
        <v>CNY44342</v>
      </c>
      <c r="C658" s="36" t="s">
        <v>316</v>
      </c>
      <c r="D658" s="63">
        <v>0.1895</v>
      </c>
      <c r="E658" s="64">
        <v>44342</v>
      </c>
      <c r="F658" s="65">
        <v>44342</v>
      </c>
      <c r="G658" s="64">
        <v>44342.917349768519</v>
      </c>
    </row>
    <row r="659" spans="1:7" outlineLevel="1" x14ac:dyDescent="0.25">
      <c r="A659" t="s">
        <v>109</v>
      </c>
      <c r="B659" t="str">
        <f t="shared" si="10"/>
        <v>CNY44341</v>
      </c>
      <c r="C659" s="36" t="s">
        <v>316</v>
      </c>
      <c r="D659" s="63">
        <v>0.18809999999999999</v>
      </c>
      <c r="E659" s="64">
        <v>44341</v>
      </c>
      <c r="F659" s="65">
        <v>44341</v>
      </c>
      <c r="G659" s="64">
        <v>44341.917325497685</v>
      </c>
    </row>
    <row r="660" spans="1:7" outlineLevel="1" x14ac:dyDescent="0.25">
      <c r="A660" t="s">
        <v>109</v>
      </c>
      <c r="B660" t="str">
        <f t="shared" si="10"/>
        <v>CNY44337</v>
      </c>
      <c r="C660" s="36" t="s">
        <v>316</v>
      </c>
      <c r="D660" s="63">
        <v>0.1875</v>
      </c>
      <c r="E660" s="64">
        <v>44337</v>
      </c>
      <c r="F660" s="65">
        <v>44340</v>
      </c>
      <c r="G660" s="64">
        <v>44337.920093368055</v>
      </c>
    </row>
    <row r="661" spans="1:7" outlineLevel="1" x14ac:dyDescent="0.25">
      <c r="A661" t="s">
        <v>109</v>
      </c>
      <c r="B661" t="str">
        <f t="shared" si="10"/>
        <v>CNY44336</v>
      </c>
      <c r="C661" s="36" t="s">
        <v>316</v>
      </c>
      <c r="D661" s="63">
        <v>0.18759999999999999</v>
      </c>
      <c r="E661" s="64">
        <v>44336</v>
      </c>
      <c r="F661" s="65">
        <v>44336</v>
      </c>
      <c r="G661" s="64">
        <v>44336.920090127314</v>
      </c>
    </row>
    <row r="662" spans="1:7" outlineLevel="1" x14ac:dyDescent="0.25">
      <c r="A662" t="s">
        <v>109</v>
      </c>
      <c r="B662" t="str">
        <f t="shared" si="10"/>
        <v>CNY44335</v>
      </c>
      <c r="C662" s="36" t="s">
        <v>316</v>
      </c>
      <c r="D662" s="63">
        <v>0.188</v>
      </c>
      <c r="E662" s="64">
        <v>44335</v>
      </c>
      <c r="F662" s="65">
        <v>44335</v>
      </c>
      <c r="G662" s="64">
        <v>44335.9200403125</v>
      </c>
    </row>
    <row r="663" spans="1:7" outlineLevel="1" x14ac:dyDescent="0.25">
      <c r="A663" t="s">
        <v>109</v>
      </c>
      <c r="B663" t="str">
        <f t="shared" si="10"/>
        <v>CNY44334</v>
      </c>
      <c r="C663" s="36" t="s">
        <v>316</v>
      </c>
      <c r="D663" s="63">
        <v>0.18759999999999999</v>
      </c>
      <c r="E663" s="64">
        <v>44334</v>
      </c>
      <c r="F663" s="65">
        <v>44334</v>
      </c>
      <c r="G663" s="64">
        <v>44334.919997766207</v>
      </c>
    </row>
    <row r="664" spans="1:7" outlineLevel="1" x14ac:dyDescent="0.25">
      <c r="A664" t="s">
        <v>109</v>
      </c>
      <c r="B664" t="str">
        <f t="shared" si="10"/>
        <v>CNY44333</v>
      </c>
      <c r="C664" s="36" t="s">
        <v>316</v>
      </c>
      <c r="D664" s="63">
        <v>0.18759999999999999</v>
      </c>
      <c r="E664" s="64">
        <v>44333</v>
      </c>
      <c r="F664" s="65">
        <v>44333</v>
      </c>
      <c r="G664" s="64">
        <v>44333.919976469908</v>
      </c>
    </row>
    <row r="665" spans="1:7" outlineLevel="1" x14ac:dyDescent="0.25">
      <c r="A665" t="s">
        <v>109</v>
      </c>
      <c r="B665" t="str">
        <f t="shared" si="10"/>
        <v>CNY44330</v>
      </c>
      <c r="C665" s="36" t="s">
        <v>316</v>
      </c>
      <c r="D665" s="63">
        <v>0.18809999999999999</v>
      </c>
      <c r="E665" s="64">
        <v>44330</v>
      </c>
      <c r="F665" s="65">
        <v>44332</v>
      </c>
      <c r="G665" s="64">
        <v>44330.919939085645</v>
      </c>
    </row>
    <row r="666" spans="1:7" outlineLevel="1" x14ac:dyDescent="0.25">
      <c r="A666" t="s">
        <v>109</v>
      </c>
      <c r="B666" t="str">
        <f t="shared" si="10"/>
        <v>CNY44329</v>
      </c>
      <c r="C666" s="36" t="s">
        <v>316</v>
      </c>
      <c r="D666" s="63">
        <v>0.1883</v>
      </c>
      <c r="E666" s="64">
        <v>44329</v>
      </c>
      <c r="F666" s="65">
        <v>44329</v>
      </c>
      <c r="G666" s="64">
        <v>44329.919875428241</v>
      </c>
    </row>
    <row r="667" spans="1:7" outlineLevel="1" x14ac:dyDescent="0.25">
      <c r="A667" t="s">
        <v>109</v>
      </c>
      <c r="B667" t="str">
        <f t="shared" si="10"/>
        <v>CNY44328</v>
      </c>
      <c r="C667" s="36" t="s">
        <v>316</v>
      </c>
      <c r="D667" s="63">
        <v>0.1875</v>
      </c>
      <c r="E667" s="64">
        <v>44328</v>
      </c>
      <c r="F667" s="65">
        <v>44328</v>
      </c>
      <c r="G667" s="64">
        <v>44328.919883831019</v>
      </c>
    </row>
    <row r="668" spans="1:7" outlineLevel="1" x14ac:dyDescent="0.25">
      <c r="A668" t="s">
        <v>109</v>
      </c>
      <c r="B668" t="str">
        <f t="shared" si="10"/>
        <v>CNY44327</v>
      </c>
      <c r="C668" s="36" t="s">
        <v>316</v>
      </c>
      <c r="D668" s="63">
        <v>0.18820000000000001</v>
      </c>
      <c r="E668" s="64">
        <v>44327</v>
      </c>
      <c r="F668" s="65">
        <v>44327</v>
      </c>
      <c r="G668" s="64">
        <v>44327.919845370372</v>
      </c>
    </row>
    <row r="669" spans="1:7" outlineLevel="1" x14ac:dyDescent="0.25">
      <c r="A669" t="s">
        <v>109</v>
      </c>
      <c r="B669" t="str">
        <f t="shared" si="10"/>
        <v>CNY44326</v>
      </c>
      <c r="C669" s="36" t="s">
        <v>316</v>
      </c>
      <c r="D669" s="63">
        <v>0.1885</v>
      </c>
      <c r="E669" s="64">
        <v>44326</v>
      </c>
      <c r="F669" s="65">
        <v>44326</v>
      </c>
      <c r="G669" s="64">
        <v>44326.9198096412</v>
      </c>
    </row>
    <row r="670" spans="1:7" outlineLevel="1" x14ac:dyDescent="0.25">
      <c r="A670" t="s">
        <v>109</v>
      </c>
      <c r="B670" t="str">
        <f t="shared" si="10"/>
        <v>CNY44323</v>
      </c>
      <c r="C670" s="36" t="s">
        <v>316</v>
      </c>
      <c r="D670" s="63">
        <v>0.18890000000000001</v>
      </c>
      <c r="E670" s="64">
        <v>44323</v>
      </c>
      <c r="F670" s="65">
        <v>44325</v>
      </c>
      <c r="G670" s="64">
        <v>44323.919742627317</v>
      </c>
    </row>
    <row r="671" spans="1:7" outlineLevel="1" x14ac:dyDescent="0.25">
      <c r="A671" t="s">
        <v>109</v>
      </c>
      <c r="B671" t="str">
        <f t="shared" si="10"/>
        <v>CNY44322</v>
      </c>
      <c r="C671" s="36" t="s">
        <v>316</v>
      </c>
      <c r="D671" s="63">
        <v>0.18870000000000001</v>
      </c>
      <c r="E671" s="64">
        <v>44322</v>
      </c>
      <c r="F671" s="65">
        <v>44322</v>
      </c>
      <c r="G671" s="64">
        <v>44322.918575578704</v>
      </c>
    </row>
    <row r="672" spans="1:7" outlineLevel="1" x14ac:dyDescent="0.25">
      <c r="A672" t="s">
        <v>109</v>
      </c>
      <c r="B672" t="str">
        <f t="shared" si="10"/>
        <v>CNY44321</v>
      </c>
      <c r="C672" s="36" t="s">
        <v>316</v>
      </c>
      <c r="D672" s="63">
        <v>0.18959999999999999</v>
      </c>
      <c r="E672" s="64">
        <v>44321</v>
      </c>
      <c r="F672" s="65">
        <v>44321</v>
      </c>
      <c r="G672" s="64">
        <v>44321.91852835648</v>
      </c>
    </row>
    <row r="673" spans="1:7" outlineLevel="1" x14ac:dyDescent="0.25">
      <c r="A673" t="s">
        <v>109</v>
      </c>
      <c r="B673" t="str">
        <f t="shared" si="10"/>
        <v>CNY44320</v>
      </c>
      <c r="C673" s="36" t="s">
        <v>316</v>
      </c>
      <c r="D673" s="63">
        <v>0.19020000000000001</v>
      </c>
      <c r="E673" s="64">
        <v>44320</v>
      </c>
      <c r="F673" s="65">
        <v>44320</v>
      </c>
      <c r="G673" s="64">
        <v>44320.918500891203</v>
      </c>
    </row>
    <row r="674" spans="1:7" outlineLevel="1" x14ac:dyDescent="0.25">
      <c r="A674" t="s">
        <v>109</v>
      </c>
      <c r="B674" t="str">
        <f t="shared" si="10"/>
        <v>CNY44319</v>
      </c>
      <c r="C674" s="36" t="s">
        <v>316</v>
      </c>
      <c r="D674" s="63">
        <v>0.18970000000000001</v>
      </c>
      <c r="E674" s="64">
        <v>44319</v>
      </c>
      <c r="F674" s="65">
        <v>44319</v>
      </c>
      <c r="G674" s="64">
        <v>44319.918448692129</v>
      </c>
    </row>
    <row r="675" spans="1:7" outlineLevel="1" x14ac:dyDescent="0.25">
      <c r="A675" t="s">
        <v>109</v>
      </c>
      <c r="B675" t="str">
        <f t="shared" si="10"/>
        <v>CNY44316</v>
      </c>
      <c r="C675" s="36" t="s">
        <v>316</v>
      </c>
      <c r="D675" s="63">
        <v>0.1898</v>
      </c>
      <c r="E675" s="64">
        <v>44316</v>
      </c>
      <c r="F675" s="65">
        <v>44318</v>
      </c>
      <c r="G675" s="64">
        <v>44316.918249918985</v>
      </c>
    </row>
    <row r="676" spans="1:7" outlineLevel="1" x14ac:dyDescent="0.25">
      <c r="A676" t="s">
        <v>109</v>
      </c>
      <c r="B676" t="str">
        <f t="shared" si="10"/>
        <v>CNY44315</v>
      </c>
      <c r="C676" s="36" t="s">
        <v>316</v>
      </c>
      <c r="D676" s="63">
        <v>0.18990000000000001</v>
      </c>
      <c r="E676" s="64">
        <v>44315</v>
      </c>
      <c r="F676" s="65">
        <v>44315</v>
      </c>
      <c r="G676" s="64">
        <v>44315.91824791667</v>
      </c>
    </row>
    <row r="677" spans="1:7" outlineLevel="1" x14ac:dyDescent="0.25">
      <c r="A677" t="s">
        <v>109</v>
      </c>
      <c r="B677" t="str">
        <f t="shared" si="10"/>
        <v>CNY44246</v>
      </c>
      <c r="C677" s="36" t="s">
        <v>316</v>
      </c>
      <c r="D677" s="63">
        <v>0.19539999999999999</v>
      </c>
      <c r="E677" s="64">
        <v>44246</v>
      </c>
      <c r="F677" s="65">
        <v>44314</v>
      </c>
      <c r="G677" s="64">
        <v>44246.918008333334</v>
      </c>
    </row>
    <row r="678" spans="1:7" outlineLevel="1" x14ac:dyDescent="0.25">
      <c r="A678" t="s">
        <v>109</v>
      </c>
      <c r="B678" t="str">
        <f t="shared" si="10"/>
        <v>CNY44245</v>
      </c>
      <c r="C678" s="36" t="s">
        <v>316</v>
      </c>
      <c r="D678" s="63">
        <v>0.1958</v>
      </c>
      <c r="E678" s="64">
        <v>44245</v>
      </c>
      <c r="F678" s="65">
        <v>44245</v>
      </c>
      <c r="G678" s="64">
        <v>44245.917984837964</v>
      </c>
    </row>
    <row r="679" spans="1:7" outlineLevel="1" x14ac:dyDescent="0.25">
      <c r="A679" t="s">
        <v>109</v>
      </c>
      <c r="B679" t="str">
        <f t="shared" si="10"/>
        <v>CNY44244</v>
      </c>
      <c r="C679" s="36" t="s">
        <v>316</v>
      </c>
      <c r="D679" s="63">
        <v>0.1968</v>
      </c>
      <c r="E679" s="64">
        <v>44244</v>
      </c>
      <c r="F679" s="65">
        <v>44244</v>
      </c>
      <c r="G679" s="64">
        <v>44244.917880706016</v>
      </c>
    </row>
    <row r="680" spans="1:7" outlineLevel="1" x14ac:dyDescent="0.25">
      <c r="A680" t="s">
        <v>109</v>
      </c>
      <c r="B680" t="str">
        <f t="shared" si="10"/>
        <v>CNY44243</v>
      </c>
      <c r="C680" s="36" t="s">
        <v>316</v>
      </c>
      <c r="D680" s="63">
        <v>0.19639999999999999</v>
      </c>
      <c r="E680" s="64">
        <v>44243</v>
      </c>
      <c r="F680" s="65">
        <v>44243</v>
      </c>
      <c r="G680" s="64">
        <v>44243.917890659723</v>
      </c>
    </row>
    <row r="681" spans="1:7" outlineLevel="1" x14ac:dyDescent="0.25">
      <c r="A681" t="s">
        <v>109</v>
      </c>
      <c r="B681" t="str">
        <f t="shared" si="10"/>
        <v>CNY44239</v>
      </c>
      <c r="C681" s="36" t="s">
        <v>316</v>
      </c>
      <c r="D681" s="63">
        <v>0.1968</v>
      </c>
      <c r="E681" s="64">
        <v>44239</v>
      </c>
      <c r="F681" s="65">
        <v>44242</v>
      </c>
      <c r="G681" s="64">
        <v>44239.917737233794</v>
      </c>
    </row>
    <row r="682" spans="1:7" outlineLevel="1" x14ac:dyDescent="0.25">
      <c r="A682" t="s">
        <v>109</v>
      </c>
      <c r="B682" t="str">
        <f t="shared" si="10"/>
        <v>CNY44238</v>
      </c>
      <c r="C682" s="36" t="s">
        <v>316</v>
      </c>
      <c r="D682" s="63">
        <v>0.19639999999999999</v>
      </c>
      <c r="E682" s="64">
        <v>44238</v>
      </c>
      <c r="F682" s="65">
        <v>44238</v>
      </c>
      <c r="G682" s="64">
        <v>44238.917699456018</v>
      </c>
    </row>
    <row r="683" spans="1:7" outlineLevel="1" x14ac:dyDescent="0.25">
      <c r="A683" t="s">
        <v>109</v>
      </c>
      <c r="B683" t="str">
        <f t="shared" si="10"/>
        <v>CNY44237</v>
      </c>
      <c r="C683" s="36" t="s">
        <v>316</v>
      </c>
      <c r="D683" s="63">
        <v>0.1966</v>
      </c>
      <c r="E683" s="64">
        <v>44237</v>
      </c>
      <c r="F683" s="65">
        <v>44237</v>
      </c>
      <c r="G683" s="64">
        <v>44237.917652314813</v>
      </c>
    </row>
    <row r="684" spans="1:7" outlineLevel="1" x14ac:dyDescent="0.25">
      <c r="A684" t="s">
        <v>109</v>
      </c>
      <c r="B684" t="str">
        <f t="shared" si="10"/>
        <v>CNY44236</v>
      </c>
      <c r="C684" s="36" t="s">
        <v>316</v>
      </c>
      <c r="D684" s="63">
        <v>0.1976</v>
      </c>
      <c r="E684" s="64">
        <v>44236</v>
      </c>
      <c r="F684" s="65">
        <v>44236</v>
      </c>
      <c r="G684" s="64">
        <v>44236.917621990739</v>
      </c>
    </row>
    <row r="685" spans="1:7" outlineLevel="1" x14ac:dyDescent="0.25">
      <c r="A685" t="s">
        <v>109</v>
      </c>
      <c r="B685" t="str">
        <f t="shared" si="10"/>
        <v>CNY44235</v>
      </c>
      <c r="C685" s="36" t="s">
        <v>316</v>
      </c>
      <c r="D685" s="63">
        <v>0.19769999999999999</v>
      </c>
      <c r="E685" s="64">
        <v>44235</v>
      </c>
      <c r="F685" s="65">
        <v>44235</v>
      </c>
      <c r="G685" s="64">
        <v>44235.917557141205</v>
      </c>
    </row>
    <row r="686" spans="1:7" outlineLevel="1" x14ac:dyDescent="0.25">
      <c r="A686" t="s">
        <v>109</v>
      </c>
      <c r="B686" t="str">
        <f t="shared" si="10"/>
        <v>CNY44232</v>
      </c>
      <c r="C686" s="36" t="s">
        <v>316</v>
      </c>
      <c r="D686" s="63">
        <v>0.1976</v>
      </c>
      <c r="E686" s="64">
        <v>44232</v>
      </c>
      <c r="F686" s="65">
        <v>44234</v>
      </c>
      <c r="G686" s="64">
        <v>44232.917487766201</v>
      </c>
    </row>
    <row r="687" spans="1:7" outlineLevel="1" x14ac:dyDescent="0.25">
      <c r="A687" t="s">
        <v>109</v>
      </c>
      <c r="B687" t="str">
        <f t="shared" si="10"/>
        <v>CNY44231</v>
      </c>
      <c r="C687" s="36" t="s">
        <v>316</v>
      </c>
      <c r="D687" s="63">
        <v>0.1983</v>
      </c>
      <c r="E687" s="64">
        <v>44231</v>
      </c>
      <c r="F687" s="65">
        <v>44231</v>
      </c>
      <c r="G687" s="64">
        <v>44231.917429942128</v>
      </c>
    </row>
    <row r="688" spans="1:7" outlineLevel="1" x14ac:dyDescent="0.25">
      <c r="A688" t="s">
        <v>109</v>
      </c>
      <c r="B688" t="str">
        <f t="shared" si="10"/>
        <v>CNY44230</v>
      </c>
      <c r="C688" s="36" t="s">
        <v>316</v>
      </c>
      <c r="D688" s="63">
        <v>0.19789999999999999</v>
      </c>
      <c r="E688" s="64">
        <v>44230</v>
      </c>
      <c r="F688" s="65">
        <v>44230</v>
      </c>
      <c r="G688" s="64">
        <v>44230.917380127314</v>
      </c>
    </row>
    <row r="689" spans="1:7" outlineLevel="1" x14ac:dyDescent="0.25">
      <c r="A689" t="s">
        <v>109</v>
      </c>
      <c r="B689" t="str">
        <f t="shared" si="10"/>
        <v>CNY44229</v>
      </c>
      <c r="C689" s="36" t="s">
        <v>316</v>
      </c>
      <c r="D689" s="63">
        <v>0.19850000000000001</v>
      </c>
      <c r="E689" s="64">
        <v>44229</v>
      </c>
      <c r="F689" s="65">
        <v>44229</v>
      </c>
      <c r="G689" s="64">
        <v>44229.917329745367</v>
      </c>
    </row>
    <row r="690" spans="1:7" outlineLevel="1" x14ac:dyDescent="0.25">
      <c r="A690" t="s">
        <v>109</v>
      </c>
      <c r="B690" t="str">
        <f t="shared" si="10"/>
        <v>CNY44228</v>
      </c>
      <c r="C690" s="36" t="s">
        <v>316</v>
      </c>
      <c r="D690" s="63">
        <v>0.1983</v>
      </c>
      <c r="E690" s="64">
        <v>44228</v>
      </c>
      <c r="F690" s="65">
        <v>44228</v>
      </c>
      <c r="G690" s="64">
        <v>44228.917283182869</v>
      </c>
    </row>
    <row r="691" spans="1:7" outlineLevel="1" x14ac:dyDescent="0.25">
      <c r="A691" t="s">
        <v>109</v>
      </c>
      <c r="B691" t="str">
        <f t="shared" si="10"/>
        <v>CNY44225</v>
      </c>
      <c r="C691" s="36" t="s">
        <v>316</v>
      </c>
      <c r="D691" s="63">
        <v>0.1988</v>
      </c>
      <c r="E691" s="64">
        <v>44225</v>
      </c>
      <c r="F691" s="65">
        <v>44227</v>
      </c>
      <c r="G691" s="64">
        <v>44225.91721565972</v>
      </c>
    </row>
    <row r="692" spans="1:7" outlineLevel="1" x14ac:dyDescent="0.25">
      <c r="A692" t="s">
        <v>109</v>
      </c>
      <c r="B692" t="str">
        <f t="shared" si="10"/>
        <v>CNY44224</v>
      </c>
      <c r="C692" s="36" t="s">
        <v>316</v>
      </c>
      <c r="D692" s="63">
        <v>0.19850000000000001</v>
      </c>
      <c r="E692" s="64">
        <v>44224</v>
      </c>
      <c r="F692" s="65">
        <v>44224</v>
      </c>
      <c r="G692" s="64">
        <v>44224.917155405092</v>
      </c>
    </row>
    <row r="693" spans="1:7" outlineLevel="1" x14ac:dyDescent="0.25">
      <c r="A693" t="s">
        <v>109</v>
      </c>
      <c r="B693" t="str">
        <f t="shared" si="10"/>
        <v>CNY44223</v>
      </c>
      <c r="C693" s="36" t="s">
        <v>316</v>
      </c>
      <c r="D693" s="63">
        <v>0.1971</v>
      </c>
      <c r="E693" s="64">
        <v>44223</v>
      </c>
      <c r="F693" s="65">
        <v>44223</v>
      </c>
      <c r="G693" s="64">
        <v>44223.917128668982</v>
      </c>
    </row>
    <row r="694" spans="1:7" outlineLevel="1" x14ac:dyDescent="0.25">
      <c r="A694" t="s">
        <v>109</v>
      </c>
      <c r="B694" t="str">
        <f t="shared" si="10"/>
        <v>CNY44222</v>
      </c>
      <c r="C694" s="36" t="s">
        <v>316</v>
      </c>
      <c r="D694" s="63">
        <v>0.19650000000000001</v>
      </c>
      <c r="E694" s="64">
        <v>44222</v>
      </c>
      <c r="F694" s="65">
        <v>44222</v>
      </c>
      <c r="G694" s="64">
        <v>44222.917079432867</v>
      </c>
    </row>
    <row r="695" spans="1:7" outlineLevel="1" x14ac:dyDescent="0.25">
      <c r="A695" t="s">
        <v>109</v>
      </c>
      <c r="B695" t="str">
        <f t="shared" si="10"/>
        <v>CNY44221</v>
      </c>
      <c r="C695" s="36" t="s">
        <v>316</v>
      </c>
      <c r="D695" s="63">
        <v>0.1966</v>
      </c>
      <c r="E695" s="64">
        <v>44221</v>
      </c>
      <c r="F695" s="65">
        <v>44221</v>
      </c>
      <c r="G695" s="64">
        <v>44221.917050266202</v>
      </c>
    </row>
    <row r="696" spans="1:7" outlineLevel="1" x14ac:dyDescent="0.25">
      <c r="A696" t="s">
        <v>109</v>
      </c>
      <c r="B696" t="str">
        <f t="shared" si="10"/>
        <v>CNY44218</v>
      </c>
      <c r="C696" s="36" t="s">
        <v>316</v>
      </c>
      <c r="D696" s="63">
        <v>0.19620000000000001</v>
      </c>
      <c r="E696" s="64">
        <v>44218</v>
      </c>
      <c r="F696" s="65">
        <v>44220</v>
      </c>
      <c r="G696" s="64">
        <v>44218.919574305553</v>
      </c>
    </row>
    <row r="697" spans="1:7" outlineLevel="1" x14ac:dyDescent="0.25">
      <c r="A697" t="s">
        <v>109</v>
      </c>
      <c r="B697" t="str">
        <f t="shared" si="10"/>
        <v>CNY44217</v>
      </c>
      <c r="C697" s="36" t="s">
        <v>316</v>
      </c>
      <c r="D697" s="63">
        <v>0.19539999999999999</v>
      </c>
      <c r="E697" s="64">
        <v>44217</v>
      </c>
      <c r="F697" s="65">
        <v>44217</v>
      </c>
      <c r="G697" s="64">
        <v>44217.919526585647</v>
      </c>
    </row>
    <row r="698" spans="1:7" outlineLevel="1" x14ac:dyDescent="0.25">
      <c r="A698" t="s">
        <v>109</v>
      </c>
      <c r="B698" t="str">
        <f t="shared" si="10"/>
        <v>CNY44216</v>
      </c>
      <c r="C698" s="36" t="s">
        <v>316</v>
      </c>
      <c r="D698" s="63">
        <v>0.19570000000000001</v>
      </c>
      <c r="E698" s="64">
        <v>44216</v>
      </c>
      <c r="F698" s="65">
        <v>44216</v>
      </c>
      <c r="G698" s="64">
        <v>44216.919487581021</v>
      </c>
    </row>
    <row r="699" spans="1:7" outlineLevel="1" x14ac:dyDescent="0.25">
      <c r="A699" t="s">
        <v>109</v>
      </c>
      <c r="B699" t="str">
        <f t="shared" si="10"/>
        <v>CNY44215</v>
      </c>
      <c r="C699" s="36" t="s">
        <v>316</v>
      </c>
      <c r="D699" s="63">
        <v>0.19650000000000001</v>
      </c>
      <c r="E699" s="64">
        <v>44215</v>
      </c>
      <c r="F699" s="65">
        <v>44215</v>
      </c>
      <c r="G699" s="64">
        <v>44215.919460069446</v>
      </c>
    </row>
    <row r="700" spans="1:7" outlineLevel="1" x14ac:dyDescent="0.25">
      <c r="A700" t="s">
        <v>109</v>
      </c>
      <c r="B700" t="str">
        <f t="shared" si="10"/>
        <v>CNY44214</v>
      </c>
      <c r="C700" s="36" t="s">
        <v>316</v>
      </c>
      <c r="D700" s="63">
        <v>0.1966</v>
      </c>
      <c r="E700" s="64">
        <v>44214</v>
      </c>
      <c r="F700" s="65">
        <v>44214</v>
      </c>
      <c r="G700" s="64">
        <v>44214.919389317132</v>
      </c>
    </row>
    <row r="701" spans="1:7" outlineLevel="1" x14ac:dyDescent="0.25">
      <c r="A701" t="s">
        <v>109</v>
      </c>
      <c r="B701" t="str">
        <f t="shared" si="10"/>
        <v>CNY44211</v>
      </c>
      <c r="C701" s="36" t="s">
        <v>316</v>
      </c>
      <c r="D701" s="63">
        <v>0.19639999999999999</v>
      </c>
      <c r="E701" s="64">
        <v>44211</v>
      </c>
      <c r="F701" s="65">
        <v>44213</v>
      </c>
      <c r="G701" s="64">
        <v>44211.919304895833</v>
      </c>
    </row>
    <row r="702" spans="1:7" outlineLevel="1" x14ac:dyDescent="0.25">
      <c r="A702" t="s">
        <v>109</v>
      </c>
      <c r="B702" t="str">
        <f t="shared" si="10"/>
        <v>CNY44210</v>
      </c>
      <c r="C702" s="36" t="s">
        <v>316</v>
      </c>
      <c r="D702" s="63">
        <v>0.19550000000000001</v>
      </c>
      <c r="E702" s="64">
        <v>44210</v>
      </c>
      <c r="F702" s="65">
        <v>44210</v>
      </c>
      <c r="G702" s="64">
        <v>44210.919269479164</v>
      </c>
    </row>
    <row r="703" spans="1:7" outlineLevel="1" x14ac:dyDescent="0.25">
      <c r="A703" t="s">
        <v>109</v>
      </c>
      <c r="B703" t="str">
        <f t="shared" si="10"/>
        <v>CNY44209</v>
      </c>
      <c r="C703" s="36" t="s">
        <v>316</v>
      </c>
      <c r="D703" s="63">
        <v>0.19650000000000001</v>
      </c>
      <c r="E703" s="64">
        <v>44209</v>
      </c>
      <c r="F703" s="65">
        <v>44209</v>
      </c>
      <c r="G703" s="64">
        <v>44209.919249965278</v>
      </c>
    </row>
    <row r="704" spans="1:7" outlineLevel="1" x14ac:dyDescent="0.25">
      <c r="A704" t="s">
        <v>109</v>
      </c>
      <c r="B704" t="str">
        <f t="shared" si="10"/>
        <v>CNY44208</v>
      </c>
      <c r="C704" s="36" t="s">
        <v>316</v>
      </c>
      <c r="D704" s="63">
        <v>0.19719999999999999</v>
      </c>
      <c r="E704" s="64">
        <v>44208</v>
      </c>
      <c r="F704" s="65">
        <v>44208</v>
      </c>
      <c r="G704" s="64">
        <v>44208.919174386574</v>
      </c>
    </row>
    <row r="705" spans="1:7" outlineLevel="1" x14ac:dyDescent="0.25">
      <c r="A705" t="s">
        <v>109</v>
      </c>
      <c r="B705" t="str">
        <f t="shared" si="10"/>
        <v>CNY44207</v>
      </c>
      <c r="C705" s="36" t="s">
        <v>316</v>
      </c>
      <c r="D705" s="63">
        <v>0.1973</v>
      </c>
      <c r="E705" s="64">
        <v>44207</v>
      </c>
      <c r="F705" s="65">
        <v>44207</v>
      </c>
      <c r="G705" s="64">
        <v>44207.919183645834</v>
      </c>
    </row>
    <row r="706" spans="1:7" outlineLevel="1" x14ac:dyDescent="0.25">
      <c r="A706" t="s">
        <v>109</v>
      </c>
      <c r="B706" t="str">
        <f t="shared" si="10"/>
        <v>CNY44204</v>
      </c>
      <c r="C706" s="36" t="s">
        <v>316</v>
      </c>
      <c r="D706" s="63">
        <v>0.1963</v>
      </c>
      <c r="E706" s="64">
        <v>44204</v>
      </c>
      <c r="F706" s="65">
        <v>44206</v>
      </c>
      <c r="G706" s="64">
        <v>44204.917911539349</v>
      </c>
    </row>
    <row r="707" spans="1:7" outlineLevel="1" x14ac:dyDescent="0.25">
      <c r="A707" t="s">
        <v>109</v>
      </c>
      <c r="B707" t="str">
        <f t="shared" si="10"/>
        <v>CNY44203</v>
      </c>
      <c r="C707" s="36" t="s">
        <v>316</v>
      </c>
      <c r="D707" s="63">
        <v>0.1963</v>
      </c>
      <c r="E707" s="64">
        <v>44203</v>
      </c>
      <c r="F707" s="65">
        <v>44203</v>
      </c>
      <c r="G707" s="64">
        <v>44203.917849456018</v>
      </c>
    </row>
    <row r="708" spans="1:7" outlineLevel="1" x14ac:dyDescent="0.25">
      <c r="A708" t="s">
        <v>109</v>
      </c>
      <c r="B708" t="str">
        <f t="shared" si="10"/>
        <v>CNY44202</v>
      </c>
      <c r="C708" s="36" t="s">
        <v>316</v>
      </c>
      <c r="D708" s="63">
        <v>0.1963</v>
      </c>
      <c r="E708" s="64">
        <v>44202</v>
      </c>
      <c r="F708" s="65">
        <v>44202</v>
      </c>
      <c r="G708" s="64">
        <v>44202.917833414351</v>
      </c>
    </row>
    <row r="709" spans="1:7" outlineLevel="1" x14ac:dyDescent="0.25">
      <c r="A709" t="s">
        <v>109</v>
      </c>
      <c r="B709" t="str">
        <f t="shared" si="10"/>
        <v>CNY44201</v>
      </c>
      <c r="C709" s="36" t="s">
        <v>316</v>
      </c>
      <c r="D709" s="63">
        <v>0.1968</v>
      </c>
      <c r="E709" s="64">
        <v>44201</v>
      </c>
      <c r="F709" s="65">
        <v>44201</v>
      </c>
      <c r="G709" s="64">
        <v>44201.917751851855</v>
      </c>
    </row>
    <row r="710" spans="1:7" outlineLevel="1" x14ac:dyDescent="0.25">
      <c r="A710" t="s">
        <v>109</v>
      </c>
      <c r="B710" t="str">
        <f t="shared" ref="B710:B773" si="11">C710&amp;E710</f>
        <v>CNY44200</v>
      </c>
      <c r="C710" s="36" t="s">
        <v>316</v>
      </c>
      <c r="D710" s="63">
        <v>0.1973</v>
      </c>
      <c r="E710" s="64">
        <v>44200</v>
      </c>
      <c r="F710" s="65">
        <v>44200</v>
      </c>
      <c r="G710" s="64">
        <v>44200.917732789349</v>
      </c>
    </row>
    <row r="711" spans="1:7" outlineLevel="1" x14ac:dyDescent="0.25">
      <c r="A711" t="s">
        <v>109</v>
      </c>
      <c r="B711" t="str">
        <f t="shared" si="11"/>
        <v>CNY44196</v>
      </c>
      <c r="C711" s="36" t="s">
        <v>316</v>
      </c>
      <c r="D711" s="63">
        <v>0.19489999999999999</v>
      </c>
      <c r="E711" s="64">
        <v>44196</v>
      </c>
      <c r="F711" s="65">
        <v>44199</v>
      </c>
      <c r="G711" s="64">
        <v>44196.917571180558</v>
      </c>
    </row>
    <row r="712" spans="1:7" outlineLevel="1" x14ac:dyDescent="0.25">
      <c r="A712" t="s">
        <v>109</v>
      </c>
      <c r="B712" t="str">
        <f t="shared" si="11"/>
        <v>CNY44195</v>
      </c>
      <c r="C712" s="36" t="s">
        <v>316</v>
      </c>
      <c r="D712" s="63">
        <v>0.19570000000000001</v>
      </c>
      <c r="E712" s="64">
        <v>44195</v>
      </c>
      <c r="F712" s="65">
        <v>44195</v>
      </c>
      <c r="G712" s="64">
        <v>44195.917573298611</v>
      </c>
    </row>
    <row r="713" spans="1:7" outlineLevel="1" x14ac:dyDescent="0.25">
      <c r="A713" t="s">
        <v>109</v>
      </c>
      <c r="B713" t="str">
        <f t="shared" si="11"/>
        <v>CNY44194</v>
      </c>
      <c r="C713" s="36" t="s">
        <v>316</v>
      </c>
      <c r="D713" s="63">
        <v>0.1961</v>
      </c>
      <c r="E713" s="64">
        <v>44194</v>
      </c>
      <c r="F713" s="65">
        <v>44194</v>
      </c>
      <c r="G713" s="64">
        <v>44194.917537766203</v>
      </c>
    </row>
    <row r="714" spans="1:7" outlineLevel="1" x14ac:dyDescent="0.25">
      <c r="A714" t="s">
        <v>109</v>
      </c>
      <c r="B714" t="str">
        <f t="shared" si="11"/>
        <v>CNY44189</v>
      </c>
      <c r="C714" s="36" t="s">
        <v>316</v>
      </c>
      <c r="D714" s="63">
        <v>0.19650000000000001</v>
      </c>
      <c r="E714" s="64">
        <v>44189</v>
      </c>
      <c r="F714" s="65">
        <v>44193</v>
      </c>
      <c r="G714" s="64">
        <v>44189.917329016207</v>
      </c>
    </row>
    <row r="715" spans="1:7" outlineLevel="1" x14ac:dyDescent="0.25">
      <c r="A715" t="s">
        <v>109</v>
      </c>
      <c r="B715" t="str">
        <f t="shared" si="11"/>
        <v>CNY44188</v>
      </c>
      <c r="C715" s="36" t="s">
        <v>316</v>
      </c>
      <c r="D715" s="63">
        <v>0.1966</v>
      </c>
      <c r="E715" s="64">
        <v>44188</v>
      </c>
      <c r="F715" s="65">
        <v>44188</v>
      </c>
      <c r="G715" s="64">
        <v>44188.917328854164</v>
      </c>
    </row>
    <row r="716" spans="1:7" outlineLevel="1" x14ac:dyDescent="0.25">
      <c r="A716" t="s">
        <v>109</v>
      </c>
      <c r="B716" t="str">
        <f t="shared" si="11"/>
        <v>CNY44187</v>
      </c>
      <c r="C716" s="36" t="s">
        <v>316</v>
      </c>
      <c r="D716" s="63">
        <v>0.1973</v>
      </c>
      <c r="E716" s="64">
        <v>44187</v>
      </c>
      <c r="F716" s="65">
        <v>44187</v>
      </c>
      <c r="G716" s="64">
        <v>44187.917285185184</v>
      </c>
    </row>
    <row r="717" spans="1:7" outlineLevel="1" x14ac:dyDescent="0.25">
      <c r="A717" t="s">
        <v>109</v>
      </c>
      <c r="B717" t="str">
        <f t="shared" si="11"/>
        <v>CNY44186</v>
      </c>
      <c r="C717" s="36" t="s">
        <v>316</v>
      </c>
      <c r="D717" s="63">
        <v>0.19620000000000001</v>
      </c>
      <c r="E717" s="64">
        <v>44186</v>
      </c>
      <c r="F717" s="65">
        <v>44186</v>
      </c>
      <c r="G717" s="64">
        <v>44186.917208645835</v>
      </c>
    </row>
    <row r="718" spans="1:7" outlineLevel="1" x14ac:dyDescent="0.25">
      <c r="A718" t="s">
        <v>109</v>
      </c>
      <c r="B718" t="str">
        <f t="shared" si="11"/>
        <v>CNY44183</v>
      </c>
      <c r="C718" s="36" t="s">
        <v>316</v>
      </c>
      <c r="D718" s="63">
        <v>0.19539999999999999</v>
      </c>
      <c r="E718" s="64">
        <v>44183</v>
      </c>
      <c r="F718" s="65">
        <v>44185</v>
      </c>
      <c r="G718" s="64">
        <v>44183.918056944443</v>
      </c>
    </row>
    <row r="719" spans="1:7" outlineLevel="1" x14ac:dyDescent="0.25">
      <c r="A719" t="s">
        <v>109</v>
      </c>
      <c r="B719" t="str">
        <f t="shared" si="11"/>
        <v>CNY44182</v>
      </c>
      <c r="C719" s="36" t="s">
        <v>316</v>
      </c>
      <c r="D719" s="63">
        <v>0.19470000000000001</v>
      </c>
      <c r="E719" s="64">
        <v>44182</v>
      </c>
      <c r="F719" s="65">
        <v>44182</v>
      </c>
      <c r="G719" s="64">
        <v>44182.918008564811</v>
      </c>
    </row>
    <row r="720" spans="1:7" outlineLevel="1" x14ac:dyDescent="0.25">
      <c r="A720" t="s">
        <v>109</v>
      </c>
      <c r="B720" t="str">
        <f t="shared" si="11"/>
        <v>CNY44181</v>
      </c>
      <c r="C720" s="36" t="s">
        <v>316</v>
      </c>
      <c r="D720" s="63">
        <v>0.19520000000000001</v>
      </c>
      <c r="E720" s="64">
        <v>44181</v>
      </c>
      <c r="F720" s="65">
        <v>44181</v>
      </c>
      <c r="G720" s="64">
        <v>44181.917786226855</v>
      </c>
    </row>
    <row r="721" spans="1:7" outlineLevel="1" x14ac:dyDescent="0.25">
      <c r="A721" t="s">
        <v>109</v>
      </c>
      <c r="B721" t="str">
        <f t="shared" si="11"/>
        <v>CNY44180</v>
      </c>
      <c r="C721" s="36" t="s">
        <v>316</v>
      </c>
      <c r="D721" s="63">
        <v>0.19450000000000001</v>
      </c>
      <c r="E721" s="64">
        <v>44180</v>
      </c>
      <c r="F721" s="65">
        <v>44180</v>
      </c>
      <c r="G721" s="64">
        <v>44180.917759108794</v>
      </c>
    </row>
    <row r="722" spans="1:7" outlineLevel="1" x14ac:dyDescent="0.25">
      <c r="A722" t="s">
        <v>109</v>
      </c>
      <c r="B722" t="str">
        <f t="shared" si="11"/>
        <v>CNY44179</v>
      </c>
      <c r="C722" s="36" t="s">
        <v>316</v>
      </c>
      <c r="D722" s="63">
        <v>0.1948</v>
      </c>
      <c r="E722" s="64">
        <v>44179</v>
      </c>
      <c r="F722" s="65">
        <v>44179</v>
      </c>
      <c r="G722" s="64">
        <v>44179.917695636577</v>
      </c>
    </row>
    <row r="723" spans="1:7" outlineLevel="1" x14ac:dyDescent="0.25">
      <c r="A723" t="s">
        <v>109</v>
      </c>
      <c r="B723" t="str">
        <f t="shared" si="11"/>
        <v>CNY44176</v>
      </c>
      <c r="C723" s="36" t="s">
        <v>316</v>
      </c>
      <c r="D723" s="63">
        <v>0.1951</v>
      </c>
      <c r="E723" s="64">
        <v>44176</v>
      </c>
      <c r="F723" s="65">
        <v>44178</v>
      </c>
      <c r="G723" s="64">
        <v>44176.917604745373</v>
      </c>
    </row>
    <row r="724" spans="1:7" outlineLevel="1" x14ac:dyDescent="0.25">
      <c r="A724" t="s">
        <v>109</v>
      </c>
      <c r="B724" t="str">
        <f t="shared" si="11"/>
        <v>CNY44175</v>
      </c>
      <c r="C724" s="36" t="s">
        <v>316</v>
      </c>
      <c r="D724" s="63">
        <v>0.1946</v>
      </c>
      <c r="E724" s="64">
        <v>44175</v>
      </c>
      <c r="F724" s="65">
        <v>44175</v>
      </c>
      <c r="G724" s="64">
        <v>44175.917578009263</v>
      </c>
    </row>
    <row r="725" spans="1:7" outlineLevel="1" x14ac:dyDescent="0.25">
      <c r="A725" t="s">
        <v>109</v>
      </c>
      <c r="B725" t="str">
        <f t="shared" si="11"/>
        <v>CNY44174</v>
      </c>
      <c r="C725" s="36" t="s">
        <v>316</v>
      </c>
      <c r="D725" s="63">
        <v>0.19570000000000001</v>
      </c>
      <c r="E725" s="64">
        <v>44174</v>
      </c>
      <c r="F725" s="65">
        <v>44174</v>
      </c>
      <c r="G725" s="64">
        <v>44174.917545254626</v>
      </c>
    </row>
    <row r="726" spans="1:7" outlineLevel="1" x14ac:dyDescent="0.25">
      <c r="A726" t="s">
        <v>109</v>
      </c>
      <c r="B726" t="str">
        <f t="shared" si="11"/>
        <v>CNY44173</v>
      </c>
      <c r="C726" s="36" t="s">
        <v>316</v>
      </c>
      <c r="D726" s="63">
        <v>0.1961</v>
      </c>
      <c r="E726" s="64">
        <v>44173</v>
      </c>
      <c r="F726" s="65">
        <v>44173</v>
      </c>
      <c r="G726" s="64">
        <v>44173.917465740742</v>
      </c>
    </row>
    <row r="727" spans="1:7" outlineLevel="1" x14ac:dyDescent="0.25">
      <c r="A727" t="s">
        <v>109</v>
      </c>
      <c r="B727" t="str">
        <f t="shared" si="11"/>
        <v>CNY44172</v>
      </c>
      <c r="C727" s="36" t="s">
        <v>316</v>
      </c>
      <c r="D727" s="63">
        <v>0.19600000000000001</v>
      </c>
      <c r="E727" s="64">
        <v>44172</v>
      </c>
      <c r="F727" s="65">
        <v>44172</v>
      </c>
      <c r="G727" s="64">
        <v>44172.917364699075</v>
      </c>
    </row>
    <row r="728" spans="1:7" outlineLevel="1" x14ac:dyDescent="0.25">
      <c r="A728" t="s">
        <v>109</v>
      </c>
      <c r="B728" t="str">
        <f t="shared" si="11"/>
        <v>CNY44169</v>
      </c>
      <c r="C728" s="36" t="s">
        <v>316</v>
      </c>
      <c r="D728" s="63">
        <v>0.19600000000000001</v>
      </c>
      <c r="E728" s="64">
        <v>44169</v>
      </c>
      <c r="F728" s="65">
        <v>44171</v>
      </c>
      <c r="G728" s="64">
        <v>44169.917272766201</v>
      </c>
    </row>
    <row r="729" spans="1:7" outlineLevel="1" x14ac:dyDescent="0.25">
      <c r="A729" t="s">
        <v>109</v>
      </c>
      <c r="B729" t="str">
        <f t="shared" si="11"/>
        <v>CNY44168</v>
      </c>
      <c r="C729" s="36" t="s">
        <v>316</v>
      </c>
      <c r="D729" s="63">
        <v>0.1968</v>
      </c>
      <c r="E729" s="64">
        <v>44168</v>
      </c>
      <c r="F729" s="65">
        <v>44168</v>
      </c>
      <c r="G729" s="64">
        <v>44168.917229629631</v>
      </c>
    </row>
    <row r="730" spans="1:7" outlineLevel="1" x14ac:dyDescent="0.25">
      <c r="A730" t="s">
        <v>109</v>
      </c>
      <c r="B730" t="str">
        <f t="shared" si="11"/>
        <v>CNY44167</v>
      </c>
      <c r="C730" s="36" t="s">
        <v>316</v>
      </c>
      <c r="D730" s="63">
        <v>0.1971</v>
      </c>
      <c r="E730" s="64">
        <v>44167</v>
      </c>
      <c r="F730" s="65">
        <v>44167</v>
      </c>
      <c r="G730" s="64">
        <v>44167.917205289355</v>
      </c>
    </row>
    <row r="731" spans="1:7" outlineLevel="1" x14ac:dyDescent="0.25">
      <c r="A731" t="s">
        <v>109</v>
      </c>
      <c r="B731" t="str">
        <f t="shared" si="11"/>
        <v>CNY44166</v>
      </c>
      <c r="C731" s="36" t="s">
        <v>316</v>
      </c>
      <c r="D731" s="63">
        <v>0.1971</v>
      </c>
      <c r="E731" s="64">
        <v>44166</v>
      </c>
      <c r="F731" s="65">
        <v>44166</v>
      </c>
      <c r="G731" s="64">
        <v>44166.917142395832</v>
      </c>
    </row>
    <row r="732" spans="1:7" outlineLevel="1" x14ac:dyDescent="0.25">
      <c r="A732" t="s">
        <v>109</v>
      </c>
      <c r="B732" t="str">
        <f t="shared" si="11"/>
        <v>CNY44165</v>
      </c>
      <c r="C732" s="36" t="s">
        <v>316</v>
      </c>
      <c r="D732" s="63">
        <v>0.1971</v>
      </c>
      <c r="E732" s="64">
        <v>44165</v>
      </c>
      <c r="F732" s="65">
        <v>44165</v>
      </c>
      <c r="G732" s="64">
        <v>44165.917064849535</v>
      </c>
    </row>
    <row r="733" spans="1:7" outlineLevel="1" x14ac:dyDescent="0.25">
      <c r="A733" t="s">
        <v>109</v>
      </c>
      <c r="B733" t="str">
        <f t="shared" si="11"/>
        <v>CNY44162</v>
      </c>
      <c r="C733" s="36" t="s">
        <v>316</v>
      </c>
      <c r="D733" s="63">
        <v>0.19739999999999999</v>
      </c>
      <c r="E733" s="64">
        <v>44162</v>
      </c>
      <c r="F733" s="65">
        <v>44164</v>
      </c>
      <c r="G733" s="64">
        <v>44162.916942326388</v>
      </c>
    </row>
    <row r="734" spans="1:7" outlineLevel="1" x14ac:dyDescent="0.25">
      <c r="A734" t="s">
        <v>109</v>
      </c>
      <c r="B734" t="str">
        <f t="shared" si="11"/>
        <v>CNY44161</v>
      </c>
      <c r="C734" s="36" t="s">
        <v>316</v>
      </c>
      <c r="D734" s="63">
        <v>0.19789999999999999</v>
      </c>
      <c r="E734" s="64">
        <v>44161</v>
      </c>
      <c r="F734" s="65">
        <v>44161</v>
      </c>
      <c r="G734" s="64">
        <v>44161.916928275466</v>
      </c>
    </row>
    <row r="735" spans="1:7" outlineLevel="1" x14ac:dyDescent="0.25">
      <c r="A735" t="s">
        <v>109</v>
      </c>
      <c r="B735" t="str">
        <f t="shared" si="11"/>
        <v>CNY44160</v>
      </c>
      <c r="C735" s="36" t="s">
        <v>316</v>
      </c>
      <c r="D735" s="63">
        <v>0.19769999999999999</v>
      </c>
      <c r="E735" s="64">
        <v>44160</v>
      </c>
      <c r="F735" s="65">
        <v>44160</v>
      </c>
      <c r="G735" s="64">
        <v>44160.916847418979</v>
      </c>
    </row>
    <row r="736" spans="1:7" outlineLevel="1" x14ac:dyDescent="0.25">
      <c r="A736" t="s">
        <v>109</v>
      </c>
      <c r="B736" t="str">
        <f t="shared" si="11"/>
        <v>CNY44159</v>
      </c>
      <c r="C736" s="36" t="s">
        <v>316</v>
      </c>
      <c r="D736" s="63">
        <v>0.1978</v>
      </c>
      <c r="E736" s="64">
        <v>44159</v>
      </c>
      <c r="F736" s="65">
        <v>44159</v>
      </c>
      <c r="G736" s="64">
        <v>44159.916795636571</v>
      </c>
    </row>
    <row r="737" spans="1:7" outlineLevel="1" x14ac:dyDescent="0.25">
      <c r="A737" t="s">
        <v>109</v>
      </c>
      <c r="B737" t="str">
        <f t="shared" si="11"/>
        <v>CNY44158</v>
      </c>
      <c r="C737" s="36" t="s">
        <v>316</v>
      </c>
      <c r="D737" s="63">
        <v>0.19869999999999999</v>
      </c>
      <c r="E737" s="64">
        <v>44158</v>
      </c>
      <c r="F737" s="65">
        <v>44158</v>
      </c>
      <c r="G737" s="64">
        <v>44158.91676443287</v>
      </c>
    </row>
    <row r="738" spans="1:7" outlineLevel="1" x14ac:dyDescent="0.25">
      <c r="A738" t="s">
        <v>109</v>
      </c>
      <c r="B738" t="str">
        <f t="shared" si="11"/>
        <v>CNY44155</v>
      </c>
      <c r="C738" s="36" t="s">
        <v>316</v>
      </c>
      <c r="D738" s="63">
        <v>0.1991</v>
      </c>
      <c r="E738" s="64">
        <v>44155</v>
      </c>
      <c r="F738" s="65">
        <v>44157</v>
      </c>
      <c r="G738" s="64">
        <v>44155.918238969905</v>
      </c>
    </row>
    <row r="739" spans="1:7" outlineLevel="1" x14ac:dyDescent="0.25">
      <c r="A739" t="s">
        <v>109</v>
      </c>
      <c r="B739" t="str">
        <f t="shared" si="11"/>
        <v>CNY44154</v>
      </c>
      <c r="C739" s="36" t="s">
        <v>316</v>
      </c>
      <c r="D739" s="63">
        <v>0.19869999999999999</v>
      </c>
      <c r="E739" s="64">
        <v>44154</v>
      </c>
      <c r="F739" s="65">
        <v>44154</v>
      </c>
      <c r="G739" s="64">
        <v>44154.918178009262</v>
      </c>
    </row>
    <row r="740" spans="1:7" outlineLevel="1" x14ac:dyDescent="0.25">
      <c r="A740" t="s">
        <v>109</v>
      </c>
      <c r="B740" t="str">
        <f t="shared" si="11"/>
        <v>CNY44153</v>
      </c>
      <c r="C740" s="36" t="s">
        <v>316</v>
      </c>
      <c r="D740" s="63">
        <v>0.1991</v>
      </c>
      <c r="E740" s="64">
        <v>44153</v>
      </c>
      <c r="F740" s="65">
        <v>44153</v>
      </c>
      <c r="G740" s="64">
        <v>44153.918149502315</v>
      </c>
    </row>
    <row r="741" spans="1:7" outlineLevel="1" x14ac:dyDescent="0.25">
      <c r="A741" t="s">
        <v>109</v>
      </c>
      <c r="B741" t="str">
        <f t="shared" si="11"/>
        <v>CNY44152</v>
      </c>
      <c r="C741" s="36" t="s">
        <v>316</v>
      </c>
      <c r="D741" s="63">
        <v>0.19969999999999999</v>
      </c>
      <c r="E741" s="64">
        <v>44152</v>
      </c>
      <c r="F741" s="65">
        <v>44152</v>
      </c>
      <c r="G741" s="64">
        <v>44152.918135150459</v>
      </c>
    </row>
    <row r="742" spans="1:7" outlineLevel="1" x14ac:dyDescent="0.25">
      <c r="A742" t="s">
        <v>109</v>
      </c>
      <c r="B742" t="str">
        <f t="shared" si="11"/>
        <v>CNY44151</v>
      </c>
      <c r="C742" s="36" t="s">
        <v>316</v>
      </c>
      <c r="D742" s="63">
        <v>0.19869999999999999</v>
      </c>
      <c r="E742" s="64">
        <v>44151</v>
      </c>
      <c r="F742" s="65">
        <v>44151</v>
      </c>
      <c r="G742" s="64">
        <v>44151.918084606485</v>
      </c>
    </row>
    <row r="743" spans="1:7" outlineLevel="1" x14ac:dyDescent="0.25">
      <c r="A743" t="s">
        <v>109</v>
      </c>
      <c r="B743" t="str">
        <f t="shared" si="11"/>
        <v>CNY44148</v>
      </c>
      <c r="C743" s="36" t="s">
        <v>316</v>
      </c>
      <c r="D743" s="63">
        <v>0.19900000000000001</v>
      </c>
      <c r="E743" s="64">
        <v>44148</v>
      </c>
      <c r="F743" s="65">
        <v>44150</v>
      </c>
      <c r="G743" s="64">
        <v>44148.917906516202</v>
      </c>
    </row>
    <row r="744" spans="1:7" outlineLevel="1" x14ac:dyDescent="0.25">
      <c r="A744" t="s">
        <v>109</v>
      </c>
      <c r="B744" t="str">
        <f t="shared" si="11"/>
        <v>CNY44147</v>
      </c>
      <c r="C744" s="36" t="s">
        <v>316</v>
      </c>
      <c r="D744" s="63">
        <v>0.19839999999999999</v>
      </c>
      <c r="E744" s="64">
        <v>44147</v>
      </c>
      <c r="F744" s="65">
        <v>44147</v>
      </c>
      <c r="G744" s="64">
        <v>44147.917910613425</v>
      </c>
    </row>
    <row r="745" spans="1:7" outlineLevel="1" x14ac:dyDescent="0.25">
      <c r="A745" t="s">
        <v>109</v>
      </c>
      <c r="B745" t="str">
        <f t="shared" si="11"/>
        <v>CNY44145</v>
      </c>
      <c r="C745" s="36" t="s">
        <v>316</v>
      </c>
      <c r="D745" s="63">
        <v>0.19670000000000001</v>
      </c>
      <c r="E745" s="64">
        <v>44145</v>
      </c>
      <c r="F745" s="65">
        <v>44146</v>
      </c>
      <c r="G745" s="64">
        <v>44145.917824039352</v>
      </c>
    </row>
    <row r="746" spans="1:7" outlineLevel="1" x14ac:dyDescent="0.25">
      <c r="A746" t="s">
        <v>109</v>
      </c>
      <c r="B746" t="str">
        <f t="shared" si="11"/>
        <v>CNY44144</v>
      </c>
      <c r="C746" s="36" t="s">
        <v>316</v>
      </c>
      <c r="D746" s="63">
        <v>0.1958</v>
      </c>
      <c r="E746" s="64">
        <v>44144</v>
      </c>
      <c r="F746" s="65">
        <v>44144</v>
      </c>
      <c r="G746" s="64">
        <v>44144.917735682873</v>
      </c>
    </row>
    <row r="747" spans="1:7" outlineLevel="1" x14ac:dyDescent="0.25">
      <c r="A747" t="s">
        <v>109</v>
      </c>
      <c r="B747" t="str">
        <f t="shared" si="11"/>
        <v>EUR44484</v>
      </c>
      <c r="C747" s="36" t="s">
        <v>317</v>
      </c>
      <c r="D747" s="63">
        <v>1.4357</v>
      </c>
      <c r="E747" s="64">
        <v>44484</v>
      </c>
      <c r="F747" s="65">
        <v>73050</v>
      </c>
      <c r="G747" s="64">
        <v>44484.917950312498</v>
      </c>
    </row>
    <row r="748" spans="1:7" outlineLevel="1" x14ac:dyDescent="0.25">
      <c r="A748" t="s">
        <v>109</v>
      </c>
      <c r="B748" t="str">
        <f t="shared" si="11"/>
        <v>EUR44483</v>
      </c>
      <c r="C748" s="36" t="s">
        <v>317</v>
      </c>
      <c r="D748" s="63">
        <v>1.4342999999999999</v>
      </c>
      <c r="E748" s="64">
        <v>44483</v>
      </c>
      <c r="F748" s="65">
        <v>44483</v>
      </c>
      <c r="G748" s="64">
        <v>44483.917875775463</v>
      </c>
    </row>
    <row r="749" spans="1:7" outlineLevel="1" x14ac:dyDescent="0.25">
      <c r="A749" t="s">
        <v>109</v>
      </c>
      <c r="B749" t="str">
        <f t="shared" si="11"/>
        <v>EUR44482</v>
      </c>
      <c r="C749" s="36" t="s">
        <v>317</v>
      </c>
      <c r="D749" s="63">
        <v>1.4402999999999999</v>
      </c>
      <c r="E749" s="64">
        <v>44482</v>
      </c>
      <c r="F749" s="65">
        <v>44482</v>
      </c>
      <c r="G749" s="64">
        <v>44482.917871759259</v>
      </c>
    </row>
    <row r="750" spans="1:7" outlineLevel="1" x14ac:dyDescent="0.25">
      <c r="A750" t="s">
        <v>109</v>
      </c>
      <c r="B750" t="str">
        <f t="shared" si="11"/>
        <v>EUR44481</v>
      </c>
      <c r="C750" s="36" t="s">
        <v>317</v>
      </c>
      <c r="D750" s="63">
        <v>1.4375</v>
      </c>
      <c r="E750" s="64">
        <v>44481</v>
      </c>
      <c r="F750" s="65">
        <v>44481</v>
      </c>
      <c r="G750" s="64">
        <v>44481.917802118056</v>
      </c>
    </row>
    <row r="751" spans="1:7" outlineLevel="1" x14ac:dyDescent="0.25">
      <c r="A751" t="s">
        <v>109</v>
      </c>
      <c r="B751" t="str">
        <f t="shared" si="11"/>
        <v>EUR44477</v>
      </c>
      <c r="C751" s="36" t="s">
        <v>317</v>
      </c>
      <c r="D751" s="63">
        <v>1.4440999999999999</v>
      </c>
      <c r="E751" s="64">
        <v>44477</v>
      </c>
      <c r="F751" s="65">
        <v>44480</v>
      </c>
      <c r="G751" s="64">
        <v>44477.917705868058</v>
      </c>
    </row>
    <row r="752" spans="1:7" outlineLevel="1" x14ac:dyDescent="0.25">
      <c r="A752" t="s">
        <v>109</v>
      </c>
      <c r="B752" t="str">
        <f t="shared" si="11"/>
        <v>EUR44476</v>
      </c>
      <c r="C752" s="36" t="s">
        <v>317</v>
      </c>
      <c r="D752" s="63">
        <v>1.4515</v>
      </c>
      <c r="E752" s="64">
        <v>44476</v>
      </c>
      <c r="F752" s="65">
        <v>44476</v>
      </c>
      <c r="G752" s="64">
        <v>44476.917658101855</v>
      </c>
    </row>
    <row r="753" spans="1:7" outlineLevel="1" x14ac:dyDescent="0.25">
      <c r="A753" t="s">
        <v>109</v>
      </c>
      <c r="B753" t="str">
        <f t="shared" si="11"/>
        <v>EUR44475</v>
      </c>
      <c r="C753" s="36" t="s">
        <v>317</v>
      </c>
      <c r="D753" s="63">
        <v>1.4562999999999999</v>
      </c>
      <c r="E753" s="64">
        <v>44475</v>
      </c>
      <c r="F753" s="65">
        <v>44475</v>
      </c>
      <c r="G753" s="64">
        <v>44475.917569062498</v>
      </c>
    </row>
    <row r="754" spans="1:7" outlineLevel="1" x14ac:dyDescent="0.25">
      <c r="A754" t="s">
        <v>109</v>
      </c>
      <c r="B754" t="str">
        <f t="shared" si="11"/>
        <v>EUR44474</v>
      </c>
      <c r="C754" s="36" t="s">
        <v>317</v>
      </c>
      <c r="D754" s="63">
        <v>1.4587000000000001</v>
      </c>
      <c r="E754" s="64">
        <v>44474</v>
      </c>
      <c r="F754" s="65">
        <v>44474</v>
      </c>
      <c r="G754" s="64">
        <v>44474.9175412037</v>
      </c>
    </row>
    <row r="755" spans="1:7" outlineLevel="1" x14ac:dyDescent="0.25">
      <c r="A755" t="s">
        <v>109</v>
      </c>
      <c r="B755" t="str">
        <f t="shared" si="11"/>
        <v>EUR44473</v>
      </c>
      <c r="C755" s="36" t="s">
        <v>317</v>
      </c>
      <c r="D755" s="63">
        <v>1.4626999999999999</v>
      </c>
      <c r="E755" s="64">
        <v>44473</v>
      </c>
      <c r="F755" s="65">
        <v>44473</v>
      </c>
      <c r="G755" s="64">
        <v>44473.91753564815</v>
      </c>
    </row>
    <row r="756" spans="1:7" outlineLevel="1" x14ac:dyDescent="0.25">
      <c r="A756" t="s">
        <v>109</v>
      </c>
      <c r="B756" t="str">
        <f t="shared" si="11"/>
        <v>EUR44470</v>
      </c>
      <c r="C756" s="36" t="s">
        <v>317</v>
      </c>
      <c r="D756" s="63">
        <v>1.4676</v>
      </c>
      <c r="E756" s="64">
        <v>44470</v>
      </c>
      <c r="F756" s="65">
        <v>44472</v>
      </c>
      <c r="G756" s="64">
        <v>44470.91745385417</v>
      </c>
    </row>
    <row r="757" spans="1:7" outlineLevel="1" x14ac:dyDescent="0.25">
      <c r="A757" t="s">
        <v>109</v>
      </c>
      <c r="B757" t="str">
        <f t="shared" si="11"/>
        <v>EUR44468</v>
      </c>
      <c r="C757" s="36" t="s">
        <v>317</v>
      </c>
      <c r="D757" s="63">
        <v>1.4801</v>
      </c>
      <c r="E757" s="64">
        <v>44468</v>
      </c>
      <c r="F757" s="65">
        <v>44469</v>
      </c>
      <c r="G757" s="64">
        <v>44468.91738900463</v>
      </c>
    </row>
    <row r="758" spans="1:7" outlineLevel="1" x14ac:dyDescent="0.25">
      <c r="A758" t="s">
        <v>109</v>
      </c>
      <c r="B758" t="str">
        <f t="shared" si="11"/>
        <v>EUR44467</v>
      </c>
      <c r="C758" s="36" t="s">
        <v>317</v>
      </c>
      <c r="D758" s="63">
        <v>1.4811000000000001</v>
      </c>
      <c r="E758" s="64">
        <v>44467</v>
      </c>
      <c r="F758" s="65">
        <v>44467</v>
      </c>
      <c r="G758" s="64">
        <v>44467.917336261577</v>
      </c>
    </row>
    <row r="759" spans="1:7" outlineLevel="1" x14ac:dyDescent="0.25">
      <c r="A759" t="s">
        <v>109</v>
      </c>
      <c r="B759" t="str">
        <f t="shared" si="11"/>
        <v>EUR44466</v>
      </c>
      <c r="C759" s="36" t="s">
        <v>317</v>
      </c>
      <c r="D759" s="63">
        <v>1.4787999999999999</v>
      </c>
      <c r="E759" s="64">
        <v>44466</v>
      </c>
      <c r="F759" s="65">
        <v>44466</v>
      </c>
      <c r="G759" s="64">
        <v>44466.917280324073</v>
      </c>
    </row>
    <row r="760" spans="1:7" outlineLevel="1" x14ac:dyDescent="0.25">
      <c r="A760" t="s">
        <v>109</v>
      </c>
      <c r="B760" t="str">
        <f t="shared" si="11"/>
        <v>EUR44463</v>
      </c>
      <c r="C760" s="36" t="s">
        <v>317</v>
      </c>
      <c r="D760" s="63">
        <v>1.4854000000000001</v>
      </c>
      <c r="E760" s="64">
        <v>44463</v>
      </c>
      <c r="F760" s="65">
        <v>44465</v>
      </c>
      <c r="G760" s="64">
        <v>44463.917867824071</v>
      </c>
    </row>
    <row r="761" spans="1:7" outlineLevel="1" x14ac:dyDescent="0.25">
      <c r="A761" t="s">
        <v>109</v>
      </c>
      <c r="B761" t="str">
        <f t="shared" si="11"/>
        <v>EUR44462</v>
      </c>
      <c r="C761" s="36" t="s">
        <v>317</v>
      </c>
      <c r="D761" s="63">
        <v>1.4854000000000001</v>
      </c>
      <c r="E761" s="64">
        <v>44462</v>
      </c>
      <c r="F761" s="65">
        <v>44462</v>
      </c>
      <c r="G761" s="64">
        <v>44462.917878587963</v>
      </c>
    </row>
    <row r="762" spans="1:7" outlineLevel="1" x14ac:dyDescent="0.25">
      <c r="A762" t="s">
        <v>109</v>
      </c>
      <c r="B762" t="str">
        <f t="shared" si="11"/>
        <v>EUR44461</v>
      </c>
      <c r="C762" s="36" t="s">
        <v>317</v>
      </c>
      <c r="D762" s="63">
        <v>1.4961</v>
      </c>
      <c r="E762" s="64">
        <v>44461</v>
      </c>
      <c r="F762" s="65">
        <v>44461</v>
      </c>
      <c r="G762" s="64">
        <v>44461.917839004629</v>
      </c>
    </row>
    <row r="763" spans="1:7" outlineLevel="1" x14ac:dyDescent="0.25">
      <c r="A763" t="s">
        <v>109</v>
      </c>
      <c r="B763" t="str">
        <f t="shared" si="11"/>
        <v>EUR44460</v>
      </c>
      <c r="C763" s="36" t="s">
        <v>317</v>
      </c>
      <c r="D763" s="63">
        <v>1.5013000000000001</v>
      </c>
      <c r="E763" s="64">
        <v>44460</v>
      </c>
      <c r="F763" s="65">
        <v>44460</v>
      </c>
      <c r="G763" s="64">
        <v>44460.917817013891</v>
      </c>
    </row>
    <row r="764" spans="1:7" outlineLevel="1" x14ac:dyDescent="0.25">
      <c r="A764" t="s">
        <v>109</v>
      </c>
      <c r="B764" t="str">
        <f t="shared" si="11"/>
        <v>EUR44459</v>
      </c>
      <c r="C764" s="36" t="s">
        <v>317</v>
      </c>
      <c r="D764" s="63">
        <v>1.5039</v>
      </c>
      <c r="E764" s="64">
        <v>44459</v>
      </c>
      <c r="F764" s="65">
        <v>44459</v>
      </c>
      <c r="G764" s="64">
        <v>44459.917747418978</v>
      </c>
    </row>
    <row r="765" spans="1:7" outlineLevel="1" x14ac:dyDescent="0.25">
      <c r="A765" t="s">
        <v>109</v>
      </c>
      <c r="B765" t="str">
        <f t="shared" si="11"/>
        <v>EUR44456</v>
      </c>
      <c r="C765" s="36" t="s">
        <v>317</v>
      </c>
      <c r="D765" s="63">
        <v>1.4937</v>
      </c>
      <c r="E765" s="64">
        <v>44456</v>
      </c>
      <c r="F765" s="65">
        <v>44458</v>
      </c>
      <c r="G765" s="64">
        <v>44456.917653553239</v>
      </c>
    </row>
    <row r="766" spans="1:7" outlineLevel="1" x14ac:dyDescent="0.25">
      <c r="A766" t="s">
        <v>109</v>
      </c>
      <c r="B766" t="str">
        <f t="shared" si="11"/>
        <v>EUR44455</v>
      </c>
      <c r="C766" s="36" t="s">
        <v>317</v>
      </c>
      <c r="D766" s="63">
        <v>1.4903999999999999</v>
      </c>
      <c r="E766" s="64">
        <v>44455</v>
      </c>
      <c r="F766" s="65">
        <v>44455</v>
      </c>
      <c r="G766" s="64">
        <v>44455.917641932872</v>
      </c>
    </row>
    <row r="767" spans="1:7" outlineLevel="1" x14ac:dyDescent="0.25">
      <c r="A767" t="s">
        <v>109</v>
      </c>
      <c r="B767" t="str">
        <f t="shared" si="11"/>
        <v>EUR44454</v>
      </c>
      <c r="C767" s="36" t="s">
        <v>317</v>
      </c>
      <c r="D767" s="63">
        <v>1.4944999999999999</v>
      </c>
      <c r="E767" s="64">
        <v>44454</v>
      </c>
      <c r="F767" s="65">
        <v>44454</v>
      </c>
      <c r="G767" s="64">
        <v>44454.917585960648</v>
      </c>
    </row>
    <row r="768" spans="1:7" outlineLevel="1" x14ac:dyDescent="0.25">
      <c r="A768" t="s">
        <v>109</v>
      </c>
      <c r="B768" t="str">
        <f t="shared" si="11"/>
        <v>EUR44453</v>
      </c>
      <c r="C768" s="36" t="s">
        <v>317</v>
      </c>
      <c r="D768" s="63">
        <v>1.4965999999999999</v>
      </c>
      <c r="E768" s="64">
        <v>44453</v>
      </c>
      <c r="F768" s="65">
        <v>44453</v>
      </c>
      <c r="G768" s="64">
        <v>44453.917549039354</v>
      </c>
    </row>
    <row r="769" spans="1:7" outlineLevel="1" x14ac:dyDescent="0.25">
      <c r="A769" t="s">
        <v>109</v>
      </c>
      <c r="B769" t="str">
        <f t="shared" si="11"/>
        <v>EUR44452</v>
      </c>
      <c r="C769" s="36" t="s">
        <v>317</v>
      </c>
      <c r="D769" s="63">
        <v>1.4942</v>
      </c>
      <c r="E769" s="64">
        <v>44452</v>
      </c>
      <c r="F769" s="65">
        <v>44452</v>
      </c>
      <c r="G769" s="64">
        <v>44452.917141053244</v>
      </c>
    </row>
    <row r="770" spans="1:7" outlineLevel="1" x14ac:dyDescent="0.25">
      <c r="A770" t="s">
        <v>109</v>
      </c>
      <c r="B770" t="str">
        <f t="shared" si="11"/>
        <v>EUR44449</v>
      </c>
      <c r="C770" s="36" t="s">
        <v>317</v>
      </c>
      <c r="D770" s="63">
        <v>1.4934000000000001</v>
      </c>
      <c r="E770" s="64">
        <v>44449</v>
      </c>
      <c r="F770" s="65">
        <v>44451</v>
      </c>
      <c r="G770" s="64">
        <v>44449.917072071759</v>
      </c>
    </row>
    <row r="771" spans="1:7" outlineLevel="1" x14ac:dyDescent="0.25">
      <c r="A771" t="s">
        <v>109</v>
      </c>
      <c r="B771" t="str">
        <f t="shared" si="11"/>
        <v>EUR44448</v>
      </c>
      <c r="C771" s="36" t="s">
        <v>317</v>
      </c>
      <c r="D771" s="63">
        <v>1.4964999999999999</v>
      </c>
      <c r="E771" s="64">
        <v>44448</v>
      </c>
      <c r="F771" s="65">
        <v>44448</v>
      </c>
      <c r="G771" s="64">
        <v>44448.916998726854</v>
      </c>
    </row>
    <row r="772" spans="1:7" outlineLevel="1" x14ac:dyDescent="0.25">
      <c r="A772" t="s">
        <v>109</v>
      </c>
      <c r="B772" t="str">
        <f t="shared" si="11"/>
        <v>EUR44447</v>
      </c>
      <c r="C772" s="36" t="s">
        <v>317</v>
      </c>
      <c r="D772" s="63">
        <v>1.4984</v>
      </c>
      <c r="E772" s="64">
        <v>44447</v>
      </c>
      <c r="F772" s="65">
        <v>44447</v>
      </c>
      <c r="G772" s="64">
        <v>44447.916981365743</v>
      </c>
    </row>
    <row r="773" spans="1:7" outlineLevel="1" x14ac:dyDescent="0.25">
      <c r="A773" t="s">
        <v>109</v>
      </c>
      <c r="B773" t="str">
        <f t="shared" si="11"/>
        <v>EUR44446</v>
      </c>
      <c r="C773" s="36" t="s">
        <v>317</v>
      </c>
      <c r="D773" s="63">
        <v>1.4954000000000001</v>
      </c>
      <c r="E773" s="64">
        <v>44446</v>
      </c>
      <c r="F773" s="65">
        <v>44446</v>
      </c>
      <c r="G773" s="64">
        <v>44446.91695471065</v>
      </c>
    </row>
    <row r="774" spans="1:7" outlineLevel="1" x14ac:dyDescent="0.25">
      <c r="A774" t="s">
        <v>109</v>
      </c>
      <c r="B774" t="str">
        <f t="shared" ref="B774:B837" si="12">C774&amp;E774</f>
        <v>EUR44442</v>
      </c>
      <c r="C774" s="36" t="s">
        <v>317</v>
      </c>
      <c r="D774" s="63">
        <v>1.488</v>
      </c>
      <c r="E774" s="64">
        <v>44442</v>
      </c>
      <c r="F774" s="65">
        <v>44445</v>
      </c>
      <c r="G774" s="64">
        <v>44442.916798726852</v>
      </c>
    </row>
    <row r="775" spans="1:7" outlineLevel="1" x14ac:dyDescent="0.25">
      <c r="A775" t="s">
        <v>109</v>
      </c>
      <c r="B775" t="str">
        <f t="shared" si="12"/>
        <v>EUR44441</v>
      </c>
      <c r="C775" s="36" t="s">
        <v>317</v>
      </c>
      <c r="D775" s="63">
        <v>1.4914000000000001</v>
      </c>
      <c r="E775" s="64">
        <v>44441</v>
      </c>
      <c r="F775" s="65">
        <v>44441</v>
      </c>
      <c r="G775" s="64">
        <v>44441.916770370372</v>
      </c>
    </row>
    <row r="776" spans="1:7" outlineLevel="1" x14ac:dyDescent="0.25">
      <c r="A776" t="s">
        <v>109</v>
      </c>
      <c r="B776" t="str">
        <f t="shared" si="12"/>
        <v>EUR44440</v>
      </c>
      <c r="C776" s="36" t="s">
        <v>317</v>
      </c>
      <c r="D776" s="63">
        <v>1.4932000000000001</v>
      </c>
      <c r="E776" s="64">
        <v>44440</v>
      </c>
      <c r="F776" s="65">
        <v>44440</v>
      </c>
      <c r="G776" s="64">
        <v>44440.916771493059</v>
      </c>
    </row>
    <row r="777" spans="1:7" outlineLevel="1" x14ac:dyDescent="0.25">
      <c r="A777" t="s">
        <v>109</v>
      </c>
      <c r="B777" t="str">
        <f t="shared" si="12"/>
        <v>EUR44439</v>
      </c>
      <c r="C777" s="36" t="s">
        <v>317</v>
      </c>
      <c r="D777" s="63">
        <v>1.4905999999999999</v>
      </c>
      <c r="E777" s="64">
        <v>44439</v>
      </c>
      <c r="F777" s="65">
        <v>44439</v>
      </c>
      <c r="G777" s="64">
        <v>44439.920156793982</v>
      </c>
    </row>
    <row r="778" spans="1:7" outlineLevel="1" x14ac:dyDescent="0.25">
      <c r="A778" t="s">
        <v>109</v>
      </c>
      <c r="B778" t="str">
        <f t="shared" si="12"/>
        <v>EUR44438</v>
      </c>
      <c r="C778" s="36" t="s">
        <v>317</v>
      </c>
      <c r="D778" s="63">
        <v>1.4866999999999999</v>
      </c>
      <c r="E778" s="64">
        <v>44438</v>
      </c>
      <c r="F778" s="65">
        <v>44438</v>
      </c>
      <c r="G778" s="64">
        <v>44438.92015578704</v>
      </c>
    </row>
    <row r="779" spans="1:7" outlineLevel="1" x14ac:dyDescent="0.25">
      <c r="A779" t="s">
        <v>109</v>
      </c>
      <c r="B779" t="str">
        <f t="shared" si="12"/>
        <v>EUR44435</v>
      </c>
      <c r="C779" s="36" t="s">
        <v>317</v>
      </c>
      <c r="D779" s="63">
        <v>1.4890000000000001</v>
      </c>
      <c r="E779" s="64">
        <v>44435</v>
      </c>
      <c r="F779" s="65">
        <v>44437</v>
      </c>
      <c r="G779" s="64">
        <v>44435.920084837962</v>
      </c>
    </row>
    <row r="780" spans="1:7" outlineLevel="1" x14ac:dyDescent="0.25">
      <c r="A780" t="s">
        <v>109</v>
      </c>
      <c r="B780" t="str">
        <f t="shared" si="12"/>
        <v>EUR44434</v>
      </c>
      <c r="C780" s="36" t="s">
        <v>317</v>
      </c>
      <c r="D780" s="63">
        <v>1.4873000000000001</v>
      </c>
      <c r="E780" s="64">
        <v>44434</v>
      </c>
      <c r="F780" s="65">
        <v>44434</v>
      </c>
      <c r="G780" s="64">
        <v>44434.919944907408</v>
      </c>
    </row>
    <row r="781" spans="1:7" outlineLevel="1" x14ac:dyDescent="0.25">
      <c r="A781" t="s">
        <v>109</v>
      </c>
      <c r="B781" t="str">
        <f t="shared" si="12"/>
        <v>EUR44433</v>
      </c>
      <c r="C781" s="36" t="s">
        <v>317</v>
      </c>
      <c r="D781" s="63">
        <v>1.4832000000000001</v>
      </c>
      <c r="E781" s="64">
        <v>44433</v>
      </c>
      <c r="F781" s="65">
        <v>44433</v>
      </c>
      <c r="G781" s="64">
        <v>44433.919950543983</v>
      </c>
    </row>
    <row r="782" spans="1:7" outlineLevel="1" x14ac:dyDescent="0.25">
      <c r="A782" t="s">
        <v>109</v>
      </c>
      <c r="B782" t="str">
        <f t="shared" si="12"/>
        <v>EUR44432</v>
      </c>
      <c r="C782" s="36" t="s">
        <v>317</v>
      </c>
      <c r="D782" s="63">
        <v>1.4813000000000001</v>
      </c>
      <c r="E782" s="64">
        <v>44432</v>
      </c>
      <c r="F782" s="65">
        <v>44432</v>
      </c>
      <c r="G782" s="64">
        <v>44432.919876006941</v>
      </c>
    </row>
    <row r="783" spans="1:7" outlineLevel="1" x14ac:dyDescent="0.25">
      <c r="A783" t="s">
        <v>109</v>
      </c>
      <c r="B783" t="str">
        <f t="shared" si="12"/>
        <v>EUR44431</v>
      </c>
      <c r="C783" s="36" t="s">
        <v>317</v>
      </c>
      <c r="D783" s="63">
        <v>1.4885999999999999</v>
      </c>
      <c r="E783" s="64">
        <v>44431</v>
      </c>
      <c r="F783" s="65">
        <v>44431</v>
      </c>
      <c r="G783" s="64">
        <v>44431.919861076392</v>
      </c>
    </row>
    <row r="784" spans="1:7" outlineLevel="1" x14ac:dyDescent="0.25">
      <c r="A784" t="s">
        <v>109</v>
      </c>
      <c r="B784" t="str">
        <f t="shared" si="12"/>
        <v>EUR44428</v>
      </c>
      <c r="C784" s="36" t="s">
        <v>317</v>
      </c>
      <c r="D784" s="63">
        <v>1.5024999999999999</v>
      </c>
      <c r="E784" s="64">
        <v>44428</v>
      </c>
      <c r="F784" s="65">
        <v>44430</v>
      </c>
      <c r="G784" s="64">
        <v>44428.918752627316</v>
      </c>
    </row>
    <row r="785" spans="1:7" outlineLevel="1" x14ac:dyDescent="0.25">
      <c r="A785" t="s">
        <v>109</v>
      </c>
      <c r="B785" t="str">
        <f t="shared" si="12"/>
        <v>EUR44427</v>
      </c>
      <c r="C785" s="36" t="s">
        <v>317</v>
      </c>
      <c r="D785" s="63">
        <v>1.4950000000000001</v>
      </c>
      <c r="E785" s="64">
        <v>44427</v>
      </c>
      <c r="F785" s="65">
        <v>44427</v>
      </c>
      <c r="G785" s="64">
        <v>44427.918716400462</v>
      </c>
    </row>
    <row r="786" spans="1:7" outlineLevel="1" x14ac:dyDescent="0.25">
      <c r="A786" t="s">
        <v>109</v>
      </c>
      <c r="B786" t="str">
        <f t="shared" si="12"/>
        <v>EUR44426</v>
      </c>
      <c r="C786" s="36" t="s">
        <v>317</v>
      </c>
      <c r="D786" s="63">
        <v>1.4789000000000001</v>
      </c>
      <c r="E786" s="64">
        <v>44426</v>
      </c>
      <c r="F786" s="65">
        <v>44426</v>
      </c>
      <c r="G786" s="64">
        <v>44426.918656631948</v>
      </c>
    </row>
    <row r="787" spans="1:7" outlineLevel="1" x14ac:dyDescent="0.25">
      <c r="A787" t="s">
        <v>109</v>
      </c>
      <c r="B787" t="str">
        <f t="shared" si="12"/>
        <v>EUR44425</v>
      </c>
      <c r="C787" s="36" t="s">
        <v>317</v>
      </c>
      <c r="D787" s="63">
        <v>1.4799</v>
      </c>
      <c r="E787" s="64">
        <v>44425</v>
      </c>
      <c r="F787" s="65">
        <v>44425</v>
      </c>
      <c r="G787" s="64">
        <v>44425.918660914351</v>
      </c>
    </row>
    <row r="788" spans="1:7" outlineLevel="1" x14ac:dyDescent="0.25">
      <c r="A788" t="s">
        <v>109</v>
      </c>
      <c r="B788" t="str">
        <f t="shared" si="12"/>
        <v>EUR44424</v>
      </c>
      <c r="C788" s="36" t="s">
        <v>317</v>
      </c>
      <c r="D788" s="63">
        <v>1.4802999999999999</v>
      </c>
      <c r="E788" s="64">
        <v>44424</v>
      </c>
      <c r="F788" s="65">
        <v>44424</v>
      </c>
      <c r="G788" s="64">
        <v>44424.918611493056</v>
      </c>
    </row>
    <row r="789" spans="1:7" outlineLevel="1" x14ac:dyDescent="0.25">
      <c r="A789" t="s">
        <v>109</v>
      </c>
      <c r="B789" t="str">
        <f t="shared" si="12"/>
        <v>EUR44421</v>
      </c>
      <c r="C789" s="36" t="s">
        <v>317</v>
      </c>
      <c r="D789" s="63">
        <v>1.4752000000000001</v>
      </c>
      <c r="E789" s="64">
        <v>44421</v>
      </c>
      <c r="F789" s="65">
        <v>44423</v>
      </c>
      <c r="G789" s="64">
        <v>44421.918543518521</v>
      </c>
    </row>
    <row r="790" spans="1:7" outlineLevel="1" x14ac:dyDescent="0.25">
      <c r="A790" t="s">
        <v>109</v>
      </c>
      <c r="B790" t="str">
        <f t="shared" si="12"/>
        <v>EUR44420</v>
      </c>
      <c r="C790" s="36" t="s">
        <v>317</v>
      </c>
      <c r="D790" s="63">
        <v>1.4692000000000001</v>
      </c>
      <c r="E790" s="64">
        <v>44420</v>
      </c>
      <c r="F790" s="65">
        <v>44420</v>
      </c>
      <c r="G790" s="64">
        <v>44420.918509293981</v>
      </c>
    </row>
    <row r="791" spans="1:7" outlineLevel="1" x14ac:dyDescent="0.25">
      <c r="A791" t="s">
        <v>109</v>
      </c>
      <c r="B791" t="str">
        <f t="shared" si="12"/>
        <v>EUR44419</v>
      </c>
      <c r="C791" s="36" t="s">
        <v>317</v>
      </c>
      <c r="D791" s="63">
        <v>1.4681</v>
      </c>
      <c r="E791" s="64">
        <v>44419</v>
      </c>
      <c r="F791" s="65">
        <v>44419</v>
      </c>
      <c r="G791" s="64">
        <v>44419.918441747686</v>
      </c>
    </row>
    <row r="792" spans="1:7" outlineLevel="1" x14ac:dyDescent="0.25">
      <c r="A792" t="s">
        <v>109</v>
      </c>
      <c r="B792" t="str">
        <f t="shared" si="12"/>
        <v>EUR44418</v>
      </c>
      <c r="C792" s="36" t="s">
        <v>317</v>
      </c>
      <c r="D792" s="63">
        <v>1.4695</v>
      </c>
      <c r="E792" s="64">
        <v>44418</v>
      </c>
      <c r="F792" s="65">
        <v>44418</v>
      </c>
      <c r="G792" s="64">
        <v>44418.918465277777</v>
      </c>
    </row>
    <row r="793" spans="1:7" outlineLevel="1" x14ac:dyDescent="0.25">
      <c r="A793" t="s">
        <v>109</v>
      </c>
      <c r="B793" t="str">
        <f t="shared" si="12"/>
        <v>EUR44417</v>
      </c>
      <c r="C793" s="36" t="s">
        <v>317</v>
      </c>
      <c r="D793" s="63">
        <v>1.4762999999999999</v>
      </c>
      <c r="E793" s="64">
        <v>44417</v>
      </c>
      <c r="F793" s="65">
        <v>44417</v>
      </c>
      <c r="G793" s="64">
        <v>44417.918424386575</v>
      </c>
    </row>
    <row r="794" spans="1:7" outlineLevel="1" x14ac:dyDescent="0.25">
      <c r="A794" t="s">
        <v>109</v>
      </c>
      <c r="B794" t="str">
        <f t="shared" si="12"/>
        <v>EUR44414</v>
      </c>
      <c r="C794" s="36" t="s">
        <v>317</v>
      </c>
      <c r="D794" s="63">
        <v>1.4767999999999999</v>
      </c>
      <c r="E794" s="64">
        <v>44414</v>
      </c>
      <c r="F794" s="65">
        <v>44416</v>
      </c>
      <c r="G794" s="64">
        <v>44414.918323576392</v>
      </c>
    </row>
    <row r="795" spans="1:7" outlineLevel="1" x14ac:dyDescent="0.25">
      <c r="A795" t="s">
        <v>109</v>
      </c>
      <c r="B795" t="str">
        <f t="shared" si="12"/>
        <v>EUR44413</v>
      </c>
      <c r="C795" s="36" t="s">
        <v>317</v>
      </c>
      <c r="D795" s="63">
        <v>1.4796</v>
      </c>
      <c r="E795" s="64">
        <v>44413</v>
      </c>
      <c r="F795" s="65">
        <v>44413</v>
      </c>
      <c r="G795" s="64">
        <v>44413.918310763889</v>
      </c>
    </row>
    <row r="796" spans="1:7" outlineLevel="1" x14ac:dyDescent="0.25">
      <c r="A796" t="s">
        <v>109</v>
      </c>
      <c r="B796" t="str">
        <f t="shared" si="12"/>
        <v>EUR44412</v>
      </c>
      <c r="C796" s="36" t="s">
        <v>317</v>
      </c>
      <c r="D796" s="63">
        <v>1.4866999999999999</v>
      </c>
      <c r="E796" s="64">
        <v>44412</v>
      </c>
      <c r="F796" s="65">
        <v>44412</v>
      </c>
      <c r="G796" s="64">
        <v>44412.918273298608</v>
      </c>
    </row>
    <row r="797" spans="1:7" outlineLevel="1" x14ac:dyDescent="0.25">
      <c r="A797" t="s">
        <v>109</v>
      </c>
      <c r="B797" t="str">
        <f t="shared" si="12"/>
        <v>EUR44411</v>
      </c>
      <c r="C797" s="36" t="s">
        <v>317</v>
      </c>
      <c r="D797" s="63">
        <v>1.4888999999999999</v>
      </c>
      <c r="E797" s="64">
        <v>44411</v>
      </c>
      <c r="F797" s="65">
        <v>44411</v>
      </c>
      <c r="G797" s="64">
        <v>44411.918228668983</v>
      </c>
    </row>
    <row r="798" spans="1:7" outlineLevel="1" x14ac:dyDescent="0.25">
      <c r="A798" t="s">
        <v>109</v>
      </c>
      <c r="B798" t="str">
        <f t="shared" si="12"/>
        <v>EUR44407</v>
      </c>
      <c r="C798" s="36" t="s">
        <v>317</v>
      </c>
      <c r="D798" s="63">
        <v>1.4787999999999999</v>
      </c>
      <c r="E798" s="64">
        <v>44407</v>
      </c>
      <c r="F798" s="65">
        <v>44410</v>
      </c>
      <c r="G798" s="64">
        <v>44407.919968518516</v>
      </c>
    </row>
    <row r="799" spans="1:7" outlineLevel="1" x14ac:dyDescent="0.25">
      <c r="A799" t="s">
        <v>109</v>
      </c>
      <c r="B799" t="str">
        <f t="shared" si="12"/>
        <v>EUR44406</v>
      </c>
      <c r="C799" s="36" t="s">
        <v>317</v>
      </c>
      <c r="D799" s="63">
        <v>1.4797</v>
      </c>
      <c r="E799" s="64">
        <v>44406</v>
      </c>
      <c r="F799" s="65">
        <v>44406</v>
      </c>
      <c r="G799" s="64">
        <v>44406.919904664355</v>
      </c>
    </row>
    <row r="800" spans="1:7" outlineLevel="1" x14ac:dyDescent="0.25">
      <c r="A800" t="s">
        <v>109</v>
      </c>
      <c r="B800" t="str">
        <f t="shared" si="12"/>
        <v>EUR44405</v>
      </c>
      <c r="C800" s="36" t="s">
        <v>317</v>
      </c>
      <c r="D800" s="63">
        <v>1.4839</v>
      </c>
      <c r="E800" s="64">
        <v>44405</v>
      </c>
      <c r="F800" s="65">
        <v>44405</v>
      </c>
      <c r="G800" s="64">
        <v>44405.919886111114</v>
      </c>
    </row>
    <row r="801" spans="1:7" outlineLevel="1" x14ac:dyDescent="0.25">
      <c r="A801" t="s">
        <v>109</v>
      </c>
      <c r="B801" t="str">
        <f t="shared" si="12"/>
        <v>EUR44404</v>
      </c>
      <c r="C801" s="36" t="s">
        <v>317</v>
      </c>
      <c r="D801" s="63">
        <v>1.4872000000000001</v>
      </c>
      <c r="E801" s="64">
        <v>44404</v>
      </c>
      <c r="F801" s="65">
        <v>44404</v>
      </c>
      <c r="G801" s="64">
        <v>44404.919855983797</v>
      </c>
    </row>
    <row r="802" spans="1:7" outlineLevel="1" x14ac:dyDescent="0.25">
      <c r="A802" t="s">
        <v>109</v>
      </c>
      <c r="B802" t="str">
        <f t="shared" si="12"/>
        <v>EUR44403</v>
      </c>
      <c r="C802" s="36" t="s">
        <v>317</v>
      </c>
      <c r="D802" s="63">
        <v>1.4813000000000001</v>
      </c>
      <c r="E802" s="64">
        <v>44403</v>
      </c>
      <c r="F802" s="65">
        <v>44403</v>
      </c>
      <c r="G802" s="64">
        <v>44403.919816168978</v>
      </c>
    </row>
    <row r="803" spans="1:7" outlineLevel="1" x14ac:dyDescent="0.25">
      <c r="A803" t="s">
        <v>109</v>
      </c>
      <c r="B803" t="str">
        <f t="shared" si="12"/>
        <v>EUR44400</v>
      </c>
      <c r="C803" s="36" t="s">
        <v>317</v>
      </c>
      <c r="D803" s="63">
        <v>1.4799</v>
      </c>
      <c r="E803" s="64">
        <v>44400</v>
      </c>
      <c r="F803" s="65">
        <v>44402</v>
      </c>
      <c r="G803" s="64">
        <v>44400.920062534722</v>
      </c>
    </row>
    <row r="804" spans="1:7" outlineLevel="1" x14ac:dyDescent="0.25">
      <c r="A804" t="s">
        <v>109</v>
      </c>
      <c r="B804" t="str">
        <f t="shared" si="12"/>
        <v>EUR44399</v>
      </c>
      <c r="C804" s="36" t="s">
        <v>317</v>
      </c>
      <c r="D804" s="63">
        <v>1.4803999999999999</v>
      </c>
      <c r="E804" s="64">
        <v>44399</v>
      </c>
      <c r="F804" s="65">
        <v>44399</v>
      </c>
      <c r="G804" s="64">
        <v>44399.920058993055</v>
      </c>
    </row>
    <row r="805" spans="1:7" outlineLevel="1" x14ac:dyDescent="0.25">
      <c r="A805" t="s">
        <v>109</v>
      </c>
      <c r="B805" t="str">
        <f t="shared" si="12"/>
        <v>EUR44398</v>
      </c>
      <c r="C805" s="36" t="s">
        <v>317</v>
      </c>
      <c r="D805" s="63">
        <v>1.4842</v>
      </c>
      <c r="E805" s="64">
        <v>44398</v>
      </c>
      <c r="F805" s="65">
        <v>44398</v>
      </c>
      <c r="G805" s="64">
        <v>44398.919481446763</v>
      </c>
    </row>
    <row r="806" spans="1:7" outlineLevel="1" x14ac:dyDescent="0.25">
      <c r="A806" t="s">
        <v>109</v>
      </c>
      <c r="B806" t="str">
        <f t="shared" si="12"/>
        <v>EUR44397</v>
      </c>
      <c r="C806" s="36" t="s">
        <v>317</v>
      </c>
      <c r="D806" s="63">
        <v>1.4987999999999999</v>
      </c>
      <c r="E806" s="64">
        <v>44397</v>
      </c>
      <c r="F806" s="65">
        <v>44397</v>
      </c>
      <c r="G806" s="64">
        <v>44397.919423692132</v>
      </c>
    </row>
    <row r="807" spans="1:7" outlineLevel="1" x14ac:dyDescent="0.25">
      <c r="A807" t="s">
        <v>109</v>
      </c>
      <c r="B807" t="str">
        <f t="shared" si="12"/>
        <v>EUR44396</v>
      </c>
      <c r="C807" s="36" t="s">
        <v>317</v>
      </c>
      <c r="D807" s="63">
        <v>1.5054000000000001</v>
      </c>
      <c r="E807" s="64">
        <v>44396</v>
      </c>
      <c r="F807" s="65">
        <v>44396</v>
      </c>
      <c r="G807" s="64">
        <v>44396.919414351854</v>
      </c>
    </row>
    <row r="808" spans="1:7" outlineLevel="1" x14ac:dyDescent="0.25">
      <c r="A808" t="s">
        <v>109</v>
      </c>
      <c r="B808" t="str">
        <f t="shared" si="12"/>
        <v>EUR44393</v>
      </c>
      <c r="C808" s="36" t="s">
        <v>317</v>
      </c>
      <c r="D808" s="63">
        <v>1.4869000000000001</v>
      </c>
      <c r="E808" s="64">
        <v>44393</v>
      </c>
      <c r="F808" s="65">
        <v>44395</v>
      </c>
      <c r="G808" s="64">
        <v>44393.919365127316</v>
      </c>
    </row>
    <row r="809" spans="1:7" outlineLevel="1" x14ac:dyDescent="0.25">
      <c r="A809" t="s">
        <v>109</v>
      </c>
      <c r="B809" t="str">
        <f t="shared" si="12"/>
        <v>EUR44392</v>
      </c>
      <c r="C809" s="36" t="s">
        <v>317</v>
      </c>
      <c r="D809" s="63">
        <v>1.4846999999999999</v>
      </c>
      <c r="E809" s="64">
        <v>44392</v>
      </c>
      <c r="F809" s="65">
        <v>44392</v>
      </c>
      <c r="G809" s="64">
        <v>44392.919299687499</v>
      </c>
    </row>
    <row r="810" spans="1:7" outlineLevel="1" x14ac:dyDescent="0.25">
      <c r="A810" t="s">
        <v>109</v>
      </c>
      <c r="B810" t="str">
        <f t="shared" si="12"/>
        <v>EUR44391</v>
      </c>
      <c r="C810" s="36" t="s">
        <v>317</v>
      </c>
      <c r="D810" s="63">
        <v>1.4778</v>
      </c>
      <c r="E810" s="64">
        <v>44391</v>
      </c>
      <c r="F810" s="65">
        <v>44391</v>
      </c>
      <c r="G810" s="64">
        <v>44391.919279594906</v>
      </c>
    </row>
    <row r="811" spans="1:7" outlineLevel="1" x14ac:dyDescent="0.25">
      <c r="A811" t="s">
        <v>109</v>
      </c>
      <c r="B811" t="str">
        <f t="shared" si="12"/>
        <v>EUR44390</v>
      </c>
      <c r="C811" s="36" t="s">
        <v>317</v>
      </c>
      <c r="D811" s="63">
        <v>1.4773000000000001</v>
      </c>
      <c r="E811" s="64">
        <v>44390</v>
      </c>
      <c r="F811" s="65">
        <v>44390</v>
      </c>
      <c r="G811" s="64">
        <v>44390.919258182868</v>
      </c>
    </row>
    <row r="812" spans="1:7" outlineLevel="1" x14ac:dyDescent="0.25">
      <c r="A812" t="s">
        <v>109</v>
      </c>
      <c r="B812" t="str">
        <f t="shared" si="12"/>
        <v>EUR44389</v>
      </c>
      <c r="C812" s="36" t="s">
        <v>317</v>
      </c>
      <c r="D812" s="63">
        <v>1.4789000000000001</v>
      </c>
      <c r="E812" s="64">
        <v>44389</v>
      </c>
      <c r="F812" s="65">
        <v>44389</v>
      </c>
      <c r="G812" s="64">
        <v>44389.919246030091</v>
      </c>
    </row>
    <row r="813" spans="1:7" outlineLevel="1" x14ac:dyDescent="0.25">
      <c r="A813" t="s">
        <v>109</v>
      </c>
      <c r="B813" t="str">
        <f t="shared" si="12"/>
        <v>EUR44386</v>
      </c>
      <c r="C813" s="36" t="s">
        <v>317</v>
      </c>
      <c r="D813" s="63">
        <v>1.4805999999999999</v>
      </c>
      <c r="E813" s="64">
        <v>44386</v>
      </c>
      <c r="F813" s="65">
        <v>44388</v>
      </c>
      <c r="G813" s="64">
        <v>44386.919127974536</v>
      </c>
    </row>
    <row r="814" spans="1:7" outlineLevel="1" x14ac:dyDescent="0.25">
      <c r="A814" t="s">
        <v>109</v>
      </c>
      <c r="B814" t="str">
        <f t="shared" si="12"/>
        <v>EUR44385</v>
      </c>
      <c r="C814" s="36" t="s">
        <v>317</v>
      </c>
      <c r="D814" s="63">
        <v>1.4855</v>
      </c>
      <c r="E814" s="64">
        <v>44385</v>
      </c>
      <c r="F814" s="65">
        <v>44385</v>
      </c>
      <c r="G814" s="64">
        <v>44385.91910806713</v>
      </c>
    </row>
    <row r="815" spans="1:7" outlineLevel="1" x14ac:dyDescent="0.25">
      <c r="A815" t="s">
        <v>109</v>
      </c>
      <c r="B815" t="str">
        <f t="shared" si="12"/>
        <v>EUR44384</v>
      </c>
      <c r="C815" s="36" t="s">
        <v>317</v>
      </c>
      <c r="D815" s="63">
        <v>1.4726999999999999</v>
      </c>
      <c r="E815" s="64">
        <v>44384</v>
      </c>
      <c r="F815" s="65">
        <v>44384</v>
      </c>
      <c r="G815" s="64">
        <v>44384.919045949071</v>
      </c>
    </row>
    <row r="816" spans="1:7" outlineLevel="1" x14ac:dyDescent="0.25">
      <c r="A816" t="s">
        <v>109</v>
      </c>
      <c r="B816" t="str">
        <f t="shared" si="12"/>
        <v>EUR44383</v>
      </c>
      <c r="C816" s="36" t="s">
        <v>317</v>
      </c>
      <c r="D816" s="63">
        <v>1.4718</v>
      </c>
      <c r="E816" s="64">
        <v>44383</v>
      </c>
      <c r="F816" s="65">
        <v>44383</v>
      </c>
      <c r="G816" s="64">
        <v>44383.919047569441</v>
      </c>
    </row>
    <row r="817" spans="1:7" outlineLevel="1" x14ac:dyDescent="0.25">
      <c r="A817" t="s">
        <v>109</v>
      </c>
      <c r="B817" t="str">
        <f t="shared" si="12"/>
        <v>EUR44382</v>
      </c>
      <c r="C817" s="36" t="s">
        <v>317</v>
      </c>
      <c r="D817" s="63">
        <v>1.4645999999999999</v>
      </c>
      <c r="E817" s="64">
        <v>44382</v>
      </c>
      <c r="F817" s="65">
        <v>44382</v>
      </c>
      <c r="G817" s="64">
        <v>44382.91898545139</v>
      </c>
    </row>
    <row r="818" spans="1:7" outlineLevel="1" x14ac:dyDescent="0.25">
      <c r="A818" t="s">
        <v>109</v>
      </c>
      <c r="B818" t="str">
        <f t="shared" si="12"/>
        <v>EUR44379</v>
      </c>
      <c r="C818" s="36" t="s">
        <v>317</v>
      </c>
      <c r="D818" s="63">
        <v>1.4638</v>
      </c>
      <c r="E818" s="64">
        <v>44379</v>
      </c>
      <c r="F818" s="65">
        <v>44381</v>
      </c>
      <c r="G818" s="64">
        <v>44379.918892048612</v>
      </c>
    </row>
    <row r="819" spans="1:7" outlineLevel="1" x14ac:dyDescent="0.25">
      <c r="A819" t="s">
        <v>109</v>
      </c>
      <c r="B819" t="str">
        <f t="shared" si="12"/>
        <v>EUR44377</v>
      </c>
      <c r="C819" s="36" t="s">
        <v>317</v>
      </c>
      <c r="D819" s="63">
        <v>1.4699</v>
      </c>
      <c r="E819" s="64">
        <v>44377</v>
      </c>
      <c r="F819" s="65">
        <v>44378</v>
      </c>
      <c r="G819" s="64">
        <v>44377.918869212961</v>
      </c>
    </row>
    <row r="820" spans="1:7" outlineLevel="1" x14ac:dyDescent="0.25">
      <c r="A820" t="s">
        <v>109</v>
      </c>
      <c r="B820" t="str">
        <f t="shared" si="12"/>
        <v>EUR44376</v>
      </c>
      <c r="C820" s="36" t="s">
        <v>317</v>
      </c>
      <c r="D820" s="63">
        <v>1.4733000000000001</v>
      </c>
      <c r="E820" s="64">
        <v>44376</v>
      </c>
      <c r="F820" s="65">
        <v>44376</v>
      </c>
      <c r="G820" s="64">
        <v>44376.918810300929</v>
      </c>
    </row>
    <row r="821" spans="1:7" outlineLevel="1" x14ac:dyDescent="0.25">
      <c r="A821" t="s">
        <v>109</v>
      </c>
      <c r="B821" t="str">
        <f t="shared" si="12"/>
        <v>EUR44375</v>
      </c>
      <c r="C821" s="36" t="s">
        <v>317</v>
      </c>
      <c r="D821" s="63">
        <v>1.4709000000000001</v>
      </c>
      <c r="E821" s="64">
        <v>44375</v>
      </c>
      <c r="F821" s="65">
        <v>44375</v>
      </c>
      <c r="G821" s="64">
        <v>44375.918770104166</v>
      </c>
    </row>
    <row r="822" spans="1:7" outlineLevel="1" x14ac:dyDescent="0.25">
      <c r="A822" t="s">
        <v>109</v>
      </c>
      <c r="B822" t="str">
        <f t="shared" si="12"/>
        <v>EUR44372</v>
      </c>
      <c r="C822" s="36" t="s">
        <v>317</v>
      </c>
      <c r="D822" s="63">
        <v>1.4684999999999999</v>
      </c>
      <c r="E822" s="64">
        <v>44372</v>
      </c>
      <c r="F822" s="65">
        <v>44374</v>
      </c>
      <c r="G822" s="64">
        <v>44372.91870185185</v>
      </c>
    </row>
    <row r="823" spans="1:7" outlineLevel="1" x14ac:dyDescent="0.25">
      <c r="A823" t="s">
        <v>109</v>
      </c>
      <c r="B823" t="str">
        <f t="shared" si="12"/>
        <v>EUR44371</v>
      </c>
      <c r="C823" s="36" t="s">
        <v>317</v>
      </c>
      <c r="D823" s="63">
        <v>1.4699</v>
      </c>
      <c r="E823" s="64">
        <v>44371</v>
      </c>
      <c r="F823" s="65">
        <v>44371</v>
      </c>
      <c r="G823" s="64">
        <v>44371.919384872686</v>
      </c>
    </row>
    <row r="824" spans="1:7" outlineLevel="1" x14ac:dyDescent="0.25">
      <c r="A824" t="s">
        <v>109</v>
      </c>
      <c r="B824" t="str">
        <f t="shared" si="12"/>
        <v>EUR44370</v>
      </c>
      <c r="C824" s="36" t="s">
        <v>317</v>
      </c>
      <c r="D824" s="63">
        <v>1.4675</v>
      </c>
      <c r="E824" s="64">
        <v>44370</v>
      </c>
      <c r="F824" s="65">
        <v>44370</v>
      </c>
      <c r="G824" s="64">
        <v>44370.919366817128</v>
      </c>
    </row>
    <row r="825" spans="1:7" outlineLevel="1" x14ac:dyDescent="0.25">
      <c r="A825" t="s">
        <v>109</v>
      </c>
      <c r="B825" t="str">
        <f t="shared" si="12"/>
        <v>EUR44369</v>
      </c>
      <c r="C825" s="36" t="s">
        <v>317</v>
      </c>
      <c r="D825" s="63">
        <v>1.4725999999999999</v>
      </c>
      <c r="E825" s="64">
        <v>44369</v>
      </c>
      <c r="F825" s="65">
        <v>44369</v>
      </c>
      <c r="G825" s="64">
        <v>44369.919342939815</v>
      </c>
    </row>
    <row r="826" spans="1:7" outlineLevel="1" x14ac:dyDescent="0.25">
      <c r="A826" t="s">
        <v>109</v>
      </c>
      <c r="B826" t="str">
        <f t="shared" si="12"/>
        <v>EUR44368</v>
      </c>
      <c r="C826" s="36" t="s">
        <v>317</v>
      </c>
      <c r="D826" s="63">
        <v>1.4741</v>
      </c>
      <c r="E826" s="64">
        <v>44368</v>
      </c>
      <c r="F826" s="65">
        <v>44368</v>
      </c>
      <c r="G826" s="64">
        <v>44368.918054710652</v>
      </c>
    </row>
    <row r="827" spans="1:7" outlineLevel="1" x14ac:dyDescent="0.25">
      <c r="A827" t="s">
        <v>109</v>
      </c>
      <c r="B827" t="str">
        <f t="shared" si="12"/>
        <v>EUR44365</v>
      </c>
      <c r="C827" s="36" t="s">
        <v>317</v>
      </c>
      <c r="D827" s="63">
        <v>1.4745999999999999</v>
      </c>
      <c r="E827" s="64">
        <v>44365</v>
      </c>
      <c r="F827" s="65">
        <v>44367</v>
      </c>
      <c r="G827" s="64">
        <v>44365.918205787035</v>
      </c>
    </row>
    <row r="828" spans="1:7" outlineLevel="1" x14ac:dyDescent="0.25">
      <c r="A828" t="s">
        <v>109</v>
      </c>
      <c r="B828" t="str">
        <f t="shared" si="12"/>
        <v>EUR44364</v>
      </c>
      <c r="C828" s="36" t="s">
        <v>317</v>
      </c>
      <c r="D828" s="63">
        <v>1.4711000000000001</v>
      </c>
      <c r="E828" s="64">
        <v>44364</v>
      </c>
      <c r="F828" s="65">
        <v>44364</v>
      </c>
      <c r="G828" s="64">
        <v>44364.918171180558</v>
      </c>
    </row>
    <row r="829" spans="1:7" outlineLevel="1" x14ac:dyDescent="0.25">
      <c r="A829" t="s">
        <v>109</v>
      </c>
      <c r="B829" t="str">
        <f t="shared" si="12"/>
        <v>EUR44363</v>
      </c>
      <c r="C829" s="36" t="s">
        <v>317</v>
      </c>
      <c r="D829" s="63">
        <v>1.4746999999999999</v>
      </c>
      <c r="E829" s="64">
        <v>44363</v>
      </c>
      <c r="F829" s="65">
        <v>44363</v>
      </c>
      <c r="G829" s="64">
        <v>44363.918124571763</v>
      </c>
    </row>
    <row r="830" spans="1:7" outlineLevel="1" x14ac:dyDescent="0.25">
      <c r="A830" t="s">
        <v>109</v>
      </c>
      <c r="B830" t="str">
        <f t="shared" si="12"/>
        <v>EUR44362</v>
      </c>
      <c r="C830" s="36" t="s">
        <v>317</v>
      </c>
      <c r="D830" s="63">
        <v>1.4774</v>
      </c>
      <c r="E830" s="64">
        <v>44362</v>
      </c>
      <c r="F830" s="65">
        <v>44362</v>
      </c>
      <c r="G830" s="64">
        <v>44362.918103124997</v>
      </c>
    </row>
    <row r="831" spans="1:7" outlineLevel="1" x14ac:dyDescent="0.25">
      <c r="A831" t="s">
        <v>109</v>
      </c>
      <c r="B831" t="str">
        <f t="shared" si="12"/>
        <v>EUR44361</v>
      </c>
      <c r="C831" s="36" t="s">
        <v>317</v>
      </c>
      <c r="D831" s="63">
        <v>1.4718</v>
      </c>
      <c r="E831" s="64">
        <v>44361</v>
      </c>
      <c r="F831" s="65">
        <v>44361</v>
      </c>
      <c r="G831" s="64">
        <v>44361.918090196756</v>
      </c>
    </row>
    <row r="832" spans="1:7" outlineLevel="1" x14ac:dyDescent="0.25">
      <c r="A832" t="s">
        <v>109</v>
      </c>
      <c r="B832" t="str">
        <f t="shared" si="12"/>
        <v>EUR44358</v>
      </c>
      <c r="C832" s="36" t="s">
        <v>317</v>
      </c>
      <c r="D832" s="63">
        <v>1.4709000000000001</v>
      </c>
      <c r="E832" s="64">
        <v>44358</v>
      </c>
      <c r="F832" s="65">
        <v>44360</v>
      </c>
      <c r="G832" s="64">
        <v>44358.917920173611</v>
      </c>
    </row>
    <row r="833" spans="1:7" outlineLevel="1" x14ac:dyDescent="0.25">
      <c r="A833" t="s">
        <v>109</v>
      </c>
      <c r="B833" t="str">
        <f t="shared" si="12"/>
        <v>EUR44357</v>
      </c>
      <c r="C833" s="36" t="s">
        <v>317</v>
      </c>
      <c r="D833" s="63">
        <v>1.4722999999999999</v>
      </c>
      <c r="E833" s="64">
        <v>44357</v>
      </c>
      <c r="F833" s="65">
        <v>44357</v>
      </c>
      <c r="G833" s="64">
        <v>44357.917892511578</v>
      </c>
    </row>
    <row r="834" spans="1:7" outlineLevel="1" x14ac:dyDescent="0.25">
      <c r="A834" t="s">
        <v>109</v>
      </c>
      <c r="B834" t="str">
        <f t="shared" si="12"/>
        <v>EUR44356</v>
      </c>
      <c r="C834" s="36" t="s">
        <v>317</v>
      </c>
      <c r="D834" s="63">
        <v>1.4741</v>
      </c>
      <c r="E834" s="64">
        <v>44356</v>
      </c>
      <c r="F834" s="65">
        <v>44356</v>
      </c>
      <c r="G834" s="64">
        <v>44356.91785795139</v>
      </c>
    </row>
    <row r="835" spans="1:7" outlineLevel="1" x14ac:dyDescent="0.25">
      <c r="A835" t="s">
        <v>109</v>
      </c>
      <c r="B835" t="str">
        <f t="shared" si="12"/>
        <v>EUR44355</v>
      </c>
      <c r="C835" s="36" t="s">
        <v>317</v>
      </c>
      <c r="D835" s="63">
        <v>1.4734</v>
      </c>
      <c r="E835" s="64">
        <v>44355</v>
      </c>
      <c r="F835" s="65">
        <v>44355</v>
      </c>
      <c r="G835" s="64">
        <v>44355.917863807874</v>
      </c>
    </row>
    <row r="836" spans="1:7" outlineLevel="1" x14ac:dyDescent="0.25">
      <c r="A836" t="s">
        <v>109</v>
      </c>
      <c r="B836" t="str">
        <f t="shared" si="12"/>
        <v>EUR44354</v>
      </c>
      <c r="C836" s="36" t="s">
        <v>317</v>
      </c>
      <c r="D836" s="63">
        <v>1.4713000000000001</v>
      </c>
      <c r="E836" s="64">
        <v>44354</v>
      </c>
      <c r="F836" s="65">
        <v>44354</v>
      </c>
      <c r="G836" s="64">
        <v>44354.917840312497</v>
      </c>
    </row>
    <row r="837" spans="1:7" outlineLevel="1" x14ac:dyDescent="0.25">
      <c r="A837" t="s">
        <v>109</v>
      </c>
      <c r="B837" t="str">
        <f t="shared" si="12"/>
        <v>EUR44351</v>
      </c>
      <c r="C837" s="36" t="s">
        <v>317</v>
      </c>
      <c r="D837" s="63">
        <v>1.47</v>
      </c>
      <c r="E837" s="64">
        <v>44351</v>
      </c>
      <c r="F837" s="65">
        <v>44353</v>
      </c>
      <c r="G837" s="64">
        <v>44351.917715474534</v>
      </c>
    </row>
    <row r="838" spans="1:7" outlineLevel="1" x14ac:dyDescent="0.25">
      <c r="A838" t="s">
        <v>109</v>
      </c>
      <c r="B838" t="str">
        <f t="shared" ref="B838:B901" si="13">C838&amp;E838</f>
        <v>EUR44350</v>
      </c>
      <c r="C838" s="36" t="s">
        <v>317</v>
      </c>
      <c r="D838" s="63">
        <v>1.4688000000000001</v>
      </c>
      <c r="E838" s="64">
        <v>44350</v>
      </c>
      <c r="F838" s="65">
        <v>44350</v>
      </c>
      <c r="G838" s="64">
        <v>44350.917738159726</v>
      </c>
    </row>
    <row r="839" spans="1:7" outlineLevel="1" x14ac:dyDescent="0.25">
      <c r="A839" t="s">
        <v>109</v>
      </c>
      <c r="B839" t="str">
        <f t="shared" si="13"/>
        <v>EUR44349</v>
      </c>
      <c r="C839" s="36" t="s">
        <v>317</v>
      </c>
      <c r="D839" s="63">
        <v>1.4709000000000001</v>
      </c>
      <c r="E839" s="64">
        <v>44349</v>
      </c>
      <c r="F839" s="65">
        <v>44349</v>
      </c>
      <c r="G839" s="64">
        <v>44349.917708136571</v>
      </c>
    </row>
    <row r="840" spans="1:7" outlineLevel="1" x14ac:dyDescent="0.25">
      <c r="A840" t="s">
        <v>109</v>
      </c>
      <c r="B840" t="str">
        <f t="shared" si="13"/>
        <v>EUR44348</v>
      </c>
      <c r="C840" s="36" t="s">
        <v>317</v>
      </c>
      <c r="D840" s="63">
        <v>1.4729000000000001</v>
      </c>
      <c r="E840" s="64">
        <v>44348</v>
      </c>
      <c r="F840" s="65">
        <v>44348</v>
      </c>
      <c r="G840" s="64">
        <v>44348.917672071759</v>
      </c>
    </row>
    <row r="841" spans="1:7" outlineLevel="1" x14ac:dyDescent="0.25">
      <c r="A841" t="s">
        <v>109</v>
      </c>
      <c r="B841" t="str">
        <f t="shared" si="13"/>
        <v>EUR44347</v>
      </c>
      <c r="C841" s="36" t="s">
        <v>317</v>
      </c>
      <c r="D841" s="63">
        <v>1.4749000000000001</v>
      </c>
      <c r="E841" s="64">
        <v>44347</v>
      </c>
      <c r="F841" s="65">
        <v>44347</v>
      </c>
      <c r="G841" s="64">
        <v>44347.917655173609</v>
      </c>
    </row>
    <row r="842" spans="1:7" outlineLevel="1" x14ac:dyDescent="0.25">
      <c r="A842" t="s">
        <v>109</v>
      </c>
      <c r="B842" t="str">
        <f t="shared" si="13"/>
        <v>EUR44344</v>
      </c>
      <c r="C842" s="36" t="s">
        <v>317</v>
      </c>
      <c r="D842" s="63">
        <v>1.4722999999999999</v>
      </c>
      <c r="E842" s="64">
        <v>44344</v>
      </c>
      <c r="F842" s="65">
        <v>44346</v>
      </c>
      <c r="G842" s="64">
        <v>44344.917453703703</v>
      </c>
    </row>
    <row r="843" spans="1:7" outlineLevel="1" x14ac:dyDescent="0.25">
      <c r="A843" t="s">
        <v>109</v>
      </c>
      <c r="B843" t="str">
        <f t="shared" si="13"/>
        <v>EUR44343</v>
      </c>
      <c r="C843" s="36" t="s">
        <v>317</v>
      </c>
      <c r="D843" s="63">
        <v>1.4722999999999999</v>
      </c>
      <c r="E843" s="64">
        <v>44343</v>
      </c>
      <c r="F843" s="65">
        <v>44343</v>
      </c>
      <c r="G843" s="64">
        <v>44343.917387303241</v>
      </c>
    </row>
    <row r="844" spans="1:7" outlineLevel="1" x14ac:dyDescent="0.25">
      <c r="A844" t="s">
        <v>109</v>
      </c>
      <c r="B844" t="str">
        <f t="shared" si="13"/>
        <v>EUR44342</v>
      </c>
      <c r="C844" s="36" t="s">
        <v>317</v>
      </c>
      <c r="D844" s="63">
        <v>1.4783999999999999</v>
      </c>
      <c r="E844" s="64">
        <v>44342</v>
      </c>
      <c r="F844" s="65">
        <v>44342</v>
      </c>
      <c r="G844" s="64">
        <v>44342.917349768519</v>
      </c>
    </row>
    <row r="845" spans="1:7" outlineLevel="1" x14ac:dyDescent="0.25">
      <c r="A845" t="s">
        <v>109</v>
      </c>
      <c r="B845" t="str">
        <f t="shared" si="13"/>
        <v>EUR44341</v>
      </c>
      <c r="C845" s="36" t="s">
        <v>317</v>
      </c>
      <c r="D845" s="63">
        <v>1.4766999999999999</v>
      </c>
      <c r="E845" s="64">
        <v>44341</v>
      </c>
      <c r="F845" s="65">
        <v>44341</v>
      </c>
      <c r="G845" s="64">
        <v>44341.917325497685</v>
      </c>
    </row>
    <row r="846" spans="1:7" outlineLevel="1" x14ac:dyDescent="0.25">
      <c r="A846" t="s">
        <v>109</v>
      </c>
      <c r="B846" t="str">
        <f t="shared" si="13"/>
        <v>EUR44337</v>
      </c>
      <c r="C846" s="36" t="s">
        <v>317</v>
      </c>
      <c r="D846" s="63">
        <v>1.4694</v>
      </c>
      <c r="E846" s="64">
        <v>44337</v>
      </c>
      <c r="F846" s="65">
        <v>44340</v>
      </c>
      <c r="G846" s="64">
        <v>44337.920093368055</v>
      </c>
    </row>
    <row r="847" spans="1:7" outlineLevel="1" x14ac:dyDescent="0.25">
      <c r="A847" t="s">
        <v>109</v>
      </c>
      <c r="B847" t="str">
        <f t="shared" si="13"/>
        <v>EUR44336</v>
      </c>
      <c r="C847" s="36" t="s">
        <v>317</v>
      </c>
      <c r="D847" s="63">
        <v>1.4743999999999999</v>
      </c>
      <c r="E847" s="64">
        <v>44336</v>
      </c>
      <c r="F847" s="65">
        <v>44336</v>
      </c>
      <c r="G847" s="64">
        <v>44336.920090127314</v>
      </c>
    </row>
    <row r="848" spans="1:7" outlineLevel="1" x14ac:dyDescent="0.25">
      <c r="A848" t="s">
        <v>109</v>
      </c>
      <c r="B848" t="str">
        <f t="shared" si="13"/>
        <v>EUR44335</v>
      </c>
      <c r="C848" s="36" t="s">
        <v>317</v>
      </c>
      <c r="D848" s="63">
        <v>1.4770000000000001</v>
      </c>
      <c r="E848" s="64">
        <v>44335</v>
      </c>
      <c r="F848" s="65">
        <v>44335</v>
      </c>
      <c r="G848" s="64">
        <v>44335.9200403125</v>
      </c>
    </row>
    <row r="849" spans="1:7" outlineLevel="1" x14ac:dyDescent="0.25">
      <c r="A849" t="s">
        <v>109</v>
      </c>
      <c r="B849" t="str">
        <f t="shared" si="13"/>
        <v>EUR44334</v>
      </c>
      <c r="C849" s="36" t="s">
        <v>317</v>
      </c>
      <c r="D849" s="63">
        <v>1.4723999999999999</v>
      </c>
      <c r="E849" s="64">
        <v>44334</v>
      </c>
      <c r="F849" s="65">
        <v>44334</v>
      </c>
      <c r="G849" s="64">
        <v>44334.919997766207</v>
      </c>
    </row>
    <row r="850" spans="1:7" outlineLevel="1" x14ac:dyDescent="0.25">
      <c r="A850" t="s">
        <v>109</v>
      </c>
      <c r="B850" t="str">
        <f t="shared" si="13"/>
        <v>EUR44333</v>
      </c>
      <c r="C850" s="36" t="s">
        <v>317</v>
      </c>
      <c r="D850" s="63">
        <v>1.468</v>
      </c>
      <c r="E850" s="64">
        <v>44333</v>
      </c>
      <c r="F850" s="65">
        <v>44333</v>
      </c>
      <c r="G850" s="64">
        <v>44333.919976469908</v>
      </c>
    </row>
    <row r="851" spans="1:7" outlineLevel="1" x14ac:dyDescent="0.25">
      <c r="A851" t="s">
        <v>109</v>
      </c>
      <c r="B851" t="str">
        <f t="shared" si="13"/>
        <v>EUR44330</v>
      </c>
      <c r="C851" s="36" t="s">
        <v>317</v>
      </c>
      <c r="D851" s="63">
        <v>1.4697</v>
      </c>
      <c r="E851" s="64">
        <v>44330</v>
      </c>
      <c r="F851" s="65">
        <v>44332</v>
      </c>
      <c r="G851" s="64">
        <v>44330.919939085645</v>
      </c>
    </row>
    <row r="852" spans="1:7" outlineLevel="1" x14ac:dyDescent="0.25">
      <c r="A852" t="s">
        <v>109</v>
      </c>
      <c r="B852" t="str">
        <f t="shared" si="13"/>
        <v>EUR44329</v>
      </c>
      <c r="C852" s="36" t="s">
        <v>317</v>
      </c>
      <c r="D852" s="63">
        <v>1.4677</v>
      </c>
      <c r="E852" s="64">
        <v>44329</v>
      </c>
      <c r="F852" s="65">
        <v>44329</v>
      </c>
      <c r="G852" s="64">
        <v>44329.919875428241</v>
      </c>
    </row>
    <row r="853" spans="1:7" outlineLevel="1" x14ac:dyDescent="0.25">
      <c r="A853" t="s">
        <v>109</v>
      </c>
      <c r="B853" t="str">
        <f t="shared" si="13"/>
        <v>EUR44328</v>
      </c>
      <c r="C853" s="36" t="s">
        <v>317</v>
      </c>
      <c r="D853" s="63">
        <v>1.462</v>
      </c>
      <c r="E853" s="64">
        <v>44328</v>
      </c>
      <c r="F853" s="65">
        <v>44328</v>
      </c>
      <c r="G853" s="64">
        <v>44328.919883831019</v>
      </c>
    </row>
    <row r="854" spans="1:7" outlineLevel="1" x14ac:dyDescent="0.25">
      <c r="A854" t="s">
        <v>109</v>
      </c>
      <c r="B854" t="str">
        <f t="shared" si="13"/>
        <v>EUR44327</v>
      </c>
      <c r="C854" s="36" t="s">
        <v>317</v>
      </c>
      <c r="D854" s="63">
        <v>1.4710000000000001</v>
      </c>
      <c r="E854" s="64">
        <v>44327</v>
      </c>
      <c r="F854" s="65">
        <v>44327</v>
      </c>
      <c r="G854" s="64">
        <v>44327.919845370372</v>
      </c>
    </row>
    <row r="855" spans="1:7" outlineLevel="1" x14ac:dyDescent="0.25">
      <c r="A855" t="s">
        <v>109</v>
      </c>
      <c r="B855" t="str">
        <f t="shared" si="13"/>
        <v>EUR44326</v>
      </c>
      <c r="C855" s="36" t="s">
        <v>317</v>
      </c>
      <c r="D855" s="63">
        <v>1.4706999999999999</v>
      </c>
      <c r="E855" s="64">
        <v>44326</v>
      </c>
      <c r="F855" s="65">
        <v>44326</v>
      </c>
      <c r="G855" s="64">
        <v>44326.9198096412</v>
      </c>
    </row>
    <row r="856" spans="1:7" outlineLevel="1" x14ac:dyDescent="0.25">
      <c r="A856" t="s">
        <v>109</v>
      </c>
      <c r="B856" t="str">
        <f t="shared" si="13"/>
        <v>EUR44323</v>
      </c>
      <c r="C856" s="36" t="s">
        <v>317</v>
      </c>
      <c r="D856" s="63">
        <v>1.4761</v>
      </c>
      <c r="E856" s="64">
        <v>44323</v>
      </c>
      <c r="F856" s="65">
        <v>44325</v>
      </c>
      <c r="G856" s="64">
        <v>44323.919742627317</v>
      </c>
    </row>
    <row r="857" spans="1:7" outlineLevel="1" x14ac:dyDescent="0.25">
      <c r="A857" t="s">
        <v>109</v>
      </c>
      <c r="B857" t="str">
        <f t="shared" si="13"/>
        <v>EUR44322</v>
      </c>
      <c r="C857" s="36" t="s">
        <v>317</v>
      </c>
      <c r="D857" s="63">
        <v>1.4708000000000001</v>
      </c>
      <c r="E857" s="64">
        <v>44322</v>
      </c>
      <c r="F857" s="65">
        <v>44322</v>
      </c>
      <c r="G857" s="64">
        <v>44322.918575578704</v>
      </c>
    </row>
    <row r="858" spans="1:7" outlineLevel="1" x14ac:dyDescent="0.25">
      <c r="A858" t="s">
        <v>109</v>
      </c>
      <c r="B858" t="str">
        <f t="shared" si="13"/>
        <v>EUR44321</v>
      </c>
      <c r="C858" s="36" t="s">
        <v>317</v>
      </c>
      <c r="D858" s="63">
        <v>1.4725999999999999</v>
      </c>
      <c r="E858" s="64">
        <v>44321</v>
      </c>
      <c r="F858" s="65">
        <v>44321</v>
      </c>
      <c r="G858" s="64">
        <v>44321.91852835648</v>
      </c>
    </row>
    <row r="859" spans="1:7" outlineLevel="1" x14ac:dyDescent="0.25">
      <c r="A859" t="s">
        <v>109</v>
      </c>
      <c r="B859" t="str">
        <f t="shared" si="13"/>
        <v>EUR44320</v>
      </c>
      <c r="C859" s="36" t="s">
        <v>317</v>
      </c>
      <c r="D859" s="63">
        <v>1.4802999999999999</v>
      </c>
      <c r="E859" s="64">
        <v>44320</v>
      </c>
      <c r="F859" s="65">
        <v>44320</v>
      </c>
      <c r="G859" s="64">
        <v>44320.918500891203</v>
      </c>
    </row>
    <row r="860" spans="1:7" outlineLevel="1" x14ac:dyDescent="0.25">
      <c r="A860" t="s">
        <v>109</v>
      </c>
      <c r="B860" t="str">
        <f t="shared" si="13"/>
        <v>EUR44319</v>
      </c>
      <c r="C860" s="36" t="s">
        <v>317</v>
      </c>
      <c r="D860" s="63">
        <v>1.4807999999999999</v>
      </c>
      <c r="E860" s="64">
        <v>44319</v>
      </c>
      <c r="F860" s="65">
        <v>44319</v>
      </c>
      <c r="G860" s="64">
        <v>44319.918448692129</v>
      </c>
    </row>
    <row r="861" spans="1:7" outlineLevel="1" x14ac:dyDescent="0.25">
      <c r="A861" t="s">
        <v>109</v>
      </c>
      <c r="B861" t="str">
        <f t="shared" si="13"/>
        <v>EUR44316</v>
      </c>
      <c r="C861" s="36" t="s">
        <v>317</v>
      </c>
      <c r="D861" s="63">
        <v>1.4798</v>
      </c>
      <c r="E861" s="64">
        <v>44316</v>
      </c>
      <c r="F861" s="65">
        <v>44318</v>
      </c>
      <c r="G861" s="64">
        <v>44316.918249918985</v>
      </c>
    </row>
    <row r="862" spans="1:7" outlineLevel="1" x14ac:dyDescent="0.25">
      <c r="A862" t="s">
        <v>109</v>
      </c>
      <c r="B862" t="str">
        <f t="shared" si="13"/>
        <v>EUR44315</v>
      </c>
      <c r="C862" s="36" t="s">
        <v>317</v>
      </c>
      <c r="D862" s="63">
        <v>1.4897</v>
      </c>
      <c r="E862" s="64">
        <v>44315</v>
      </c>
      <c r="F862" s="65">
        <v>44315</v>
      </c>
      <c r="G862" s="64">
        <v>44315.91824791667</v>
      </c>
    </row>
    <row r="863" spans="1:7" outlineLevel="1" x14ac:dyDescent="0.25">
      <c r="A863" t="s">
        <v>109</v>
      </c>
      <c r="B863" t="str">
        <f t="shared" si="13"/>
        <v>EUR44246</v>
      </c>
      <c r="C863" s="36" t="s">
        <v>317</v>
      </c>
      <c r="D863" s="63">
        <v>1.5293000000000001</v>
      </c>
      <c r="E863" s="64">
        <v>44246</v>
      </c>
      <c r="F863" s="65">
        <v>44314</v>
      </c>
      <c r="G863" s="64">
        <v>44246.918008333334</v>
      </c>
    </row>
    <row r="864" spans="1:7" outlineLevel="1" x14ac:dyDescent="0.25">
      <c r="A864" t="s">
        <v>109</v>
      </c>
      <c r="B864" t="str">
        <f t="shared" si="13"/>
        <v>EUR44245</v>
      </c>
      <c r="C864" s="36" t="s">
        <v>317</v>
      </c>
      <c r="D864" s="63">
        <v>1.5338000000000001</v>
      </c>
      <c r="E864" s="64">
        <v>44245</v>
      </c>
      <c r="F864" s="65">
        <v>44245</v>
      </c>
      <c r="G864" s="64">
        <v>44245.917984837964</v>
      </c>
    </row>
    <row r="865" spans="1:7" outlineLevel="1" x14ac:dyDescent="0.25">
      <c r="A865" t="s">
        <v>109</v>
      </c>
      <c r="B865" t="str">
        <f t="shared" si="13"/>
        <v>EUR44244</v>
      </c>
      <c r="C865" s="36" t="s">
        <v>317</v>
      </c>
      <c r="D865" s="63">
        <v>1.5305</v>
      </c>
      <c r="E865" s="64">
        <v>44244</v>
      </c>
      <c r="F865" s="65">
        <v>44244</v>
      </c>
      <c r="G865" s="64">
        <v>44244.917880706016</v>
      </c>
    </row>
    <row r="866" spans="1:7" outlineLevel="1" x14ac:dyDescent="0.25">
      <c r="A866" t="s">
        <v>109</v>
      </c>
      <c r="B866" t="str">
        <f t="shared" si="13"/>
        <v>EUR44243</v>
      </c>
      <c r="C866" s="36" t="s">
        <v>317</v>
      </c>
      <c r="D866" s="63">
        <v>1.5363</v>
      </c>
      <c r="E866" s="64">
        <v>44243</v>
      </c>
      <c r="F866" s="65">
        <v>44243</v>
      </c>
      <c r="G866" s="64">
        <v>44243.917890659723</v>
      </c>
    </row>
    <row r="867" spans="1:7" outlineLevel="1" x14ac:dyDescent="0.25">
      <c r="A867" t="s">
        <v>109</v>
      </c>
      <c r="B867" t="str">
        <f t="shared" si="13"/>
        <v>EUR44239</v>
      </c>
      <c r="C867" s="36" t="s">
        <v>317</v>
      </c>
      <c r="D867" s="63">
        <v>1.5396000000000001</v>
      </c>
      <c r="E867" s="64">
        <v>44239</v>
      </c>
      <c r="F867" s="65">
        <v>44242</v>
      </c>
      <c r="G867" s="64">
        <v>44239.917737233794</v>
      </c>
    </row>
    <row r="868" spans="1:7" outlineLevel="1" x14ac:dyDescent="0.25">
      <c r="A868" t="s">
        <v>109</v>
      </c>
      <c r="B868" t="str">
        <f t="shared" si="13"/>
        <v>EUR44238</v>
      </c>
      <c r="C868" s="36" t="s">
        <v>317</v>
      </c>
      <c r="D868" s="63">
        <v>1.5391999999999999</v>
      </c>
      <c r="E868" s="64">
        <v>44238</v>
      </c>
      <c r="F868" s="65">
        <v>44238</v>
      </c>
      <c r="G868" s="64">
        <v>44238.917699456018</v>
      </c>
    </row>
    <row r="869" spans="1:7" outlineLevel="1" x14ac:dyDescent="0.25">
      <c r="A869" t="s">
        <v>109</v>
      </c>
      <c r="B869" t="str">
        <f t="shared" si="13"/>
        <v>EUR44237</v>
      </c>
      <c r="C869" s="36" t="s">
        <v>317</v>
      </c>
      <c r="D869" s="63">
        <v>1.5391999999999999</v>
      </c>
      <c r="E869" s="64">
        <v>44237</v>
      </c>
      <c r="F869" s="65">
        <v>44237</v>
      </c>
      <c r="G869" s="64">
        <v>44237.917652314813</v>
      </c>
    </row>
    <row r="870" spans="1:7" outlineLevel="1" x14ac:dyDescent="0.25">
      <c r="A870" t="s">
        <v>109</v>
      </c>
      <c r="B870" t="str">
        <f t="shared" si="13"/>
        <v>EUR44236</v>
      </c>
      <c r="C870" s="36" t="s">
        <v>317</v>
      </c>
      <c r="D870" s="63">
        <v>1.5395000000000001</v>
      </c>
      <c r="E870" s="64">
        <v>44236</v>
      </c>
      <c r="F870" s="65">
        <v>44236</v>
      </c>
      <c r="G870" s="64">
        <v>44236.917621990739</v>
      </c>
    </row>
    <row r="871" spans="1:7" outlineLevel="1" x14ac:dyDescent="0.25">
      <c r="A871" t="s">
        <v>109</v>
      </c>
      <c r="B871" t="str">
        <f t="shared" si="13"/>
        <v>EUR44235</v>
      </c>
      <c r="C871" s="36" t="s">
        <v>317</v>
      </c>
      <c r="D871" s="63">
        <v>1.5363</v>
      </c>
      <c r="E871" s="64">
        <v>44235</v>
      </c>
      <c r="F871" s="65">
        <v>44235</v>
      </c>
      <c r="G871" s="64">
        <v>44235.917557141205</v>
      </c>
    </row>
    <row r="872" spans="1:7" outlineLevel="1" x14ac:dyDescent="0.25">
      <c r="A872" t="s">
        <v>109</v>
      </c>
      <c r="B872" t="str">
        <f t="shared" si="13"/>
        <v>EUR44232</v>
      </c>
      <c r="C872" s="36" t="s">
        <v>317</v>
      </c>
      <c r="D872" s="63">
        <v>1.5369999999999999</v>
      </c>
      <c r="E872" s="64">
        <v>44232</v>
      </c>
      <c r="F872" s="65">
        <v>44234</v>
      </c>
      <c r="G872" s="64">
        <v>44232.917487766201</v>
      </c>
    </row>
    <row r="873" spans="1:7" outlineLevel="1" x14ac:dyDescent="0.25">
      <c r="A873" t="s">
        <v>109</v>
      </c>
      <c r="B873" t="str">
        <f t="shared" si="13"/>
        <v>EUR44231</v>
      </c>
      <c r="C873" s="36" t="s">
        <v>317</v>
      </c>
      <c r="D873" s="63">
        <v>1.5358000000000001</v>
      </c>
      <c r="E873" s="64">
        <v>44231</v>
      </c>
      <c r="F873" s="65">
        <v>44231</v>
      </c>
      <c r="G873" s="64">
        <v>44231.917429942128</v>
      </c>
    </row>
    <row r="874" spans="1:7" outlineLevel="1" x14ac:dyDescent="0.25">
      <c r="A874" t="s">
        <v>109</v>
      </c>
      <c r="B874" t="str">
        <f t="shared" si="13"/>
        <v>EUR44230</v>
      </c>
      <c r="C874" s="36" t="s">
        <v>317</v>
      </c>
      <c r="D874" s="63">
        <v>1.5367999999999999</v>
      </c>
      <c r="E874" s="64">
        <v>44230</v>
      </c>
      <c r="F874" s="65">
        <v>44230</v>
      </c>
      <c r="G874" s="64">
        <v>44230.917380127314</v>
      </c>
    </row>
    <row r="875" spans="1:7" outlineLevel="1" x14ac:dyDescent="0.25">
      <c r="A875" t="s">
        <v>109</v>
      </c>
      <c r="B875" t="str">
        <f t="shared" si="13"/>
        <v>EUR44229</v>
      </c>
      <c r="C875" s="36" t="s">
        <v>317</v>
      </c>
      <c r="D875" s="63">
        <v>1.5416000000000001</v>
      </c>
      <c r="E875" s="64">
        <v>44229</v>
      </c>
      <c r="F875" s="65">
        <v>44229</v>
      </c>
      <c r="G875" s="64">
        <v>44229.917329745367</v>
      </c>
    </row>
    <row r="876" spans="1:7" outlineLevel="1" x14ac:dyDescent="0.25">
      <c r="A876" t="s">
        <v>109</v>
      </c>
      <c r="B876" t="str">
        <f t="shared" si="13"/>
        <v>EUR44228</v>
      </c>
      <c r="C876" s="36" t="s">
        <v>317</v>
      </c>
      <c r="D876" s="63">
        <v>1.5487</v>
      </c>
      <c r="E876" s="64">
        <v>44228</v>
      </c>
      <c r="F876" s="65">
        <v>44228</v>
      </c>
      <c r="G876" s="64">
        <v>44228.917283182869</v>
      </c>
    </row>
    <row r="877" spans="1:7" outlineLevel="1" x14ac:dyDescent="0.25">
      <c r="A877" t="s">
        <v>109</v>
      </c>
      <c r="B877" t="str">
        <f t="shared" si="13"/>
        <v>EUR44225</v>
      </c>
      <c r="C877" s="36" t="s">
        <v>317</v>
      </c>
      <c r="D877" s="63">
        <v>1.5512999999999999</v>
      </c>
      <c r="E877" s="64">
        <v>44225</v>
      </c>
      <c r="F877" s="65">
        <v>44227</v>
      </c>
      <c r="G877" s="64">
        <v>44225.91721565972</v>
      </c>
    </row>
    <row r="878" spans="1:7" outlineLevel="1" x14ac:dyDescent="0.25">
      <c r="A878" t="s">
        <v>109</v>
      </c>
      <c r="B878" t="str">
        <f t="shared" si="13"/>
        <v>EUR44224</v>
      </c>
      <c r="C878" s="36" t="s">
        <v>317</v>
      </c>
      <c r="D878" s="63">
        <v>1.5535000000000001</v>
      </c>
      <c r="E878" s="64">
        <v>44224</v>
      </c>
      <c r="F878" s="65">
        <v>44224</v>
      </c>
      <c r="G878" s="64">
        <v>44224.917155405092</v>
      </c>
    </row>
    <row r="879" spans="1:7" outlineLevel="1" x14ac:dyDescent="0.25">
      <c r="A879" t="s">
        <v>109</v>
      </c>
      <c r="B879" t="str">
        <f t="shared" si="13"/>
        <v>EUR44223</v>
      </c>
      <c r="C879" s="36" t="s">
        <v>317</v>
      </c>
      <c r="D879" s="63">
        <v>1.546</v>
      </c>
      <c r="E879" s="64">
        <v>44223</v>
      </c>
      <c r="F879" s="65">
        <v>44223</v>
      </c>
      <c r="G879" s="64">
        <v>44223.917128668982</v>
      </c>
    </row>
    <row r="880" spans="1:7" outlineLevel="1" x14ac:dyDescent="0.25">
      <c r="A880" t="s">
        <v>109</v>
      </c>
      <c r="B880" t="str">
        <f t="shared" si="13"/>
        <v>EUR44222</v>
      </c>
      <c r="C880" s="36" t="s">
        <v>317</v>
      </c>
      <c r="D880" s="63">
        <v>1.5446</v>
      </c>
      <c r="E880" s="64">
        <v>44222</v>
      </c>
      <c r="F880" s="65">
        <v>44222</v>
      </c>
      <c r="G880" s="64">
        <v>44222.917079432867</v>
      </c>
    </row>
    <row r="881" spans="1:7" outlineLevel="1" x14ac:dyDescent="0.25">
      <c r="A881" t="s">
        <v>109</v>
      </c>
      <c r="B881" t="str">
        <f t="shared" si="13"/>
        <v>EUR44221</v>
      </c>
      <c r="C881" s="36" t="s">
        <v>317</v>
      </c>
      <c r="D881" s="63">
        <v>1.5463</v>
      </c>
      <c r="E881" s="64">
        <v>44221</v>
      </c>
      <c r="F881" s="65">
        <v>44221</v>
      </c>
      <c r="G881" s="64">
        <v>44221.917050266202</v>
      </c>
    </row>
    <row r="882" spans="1:7" outlineLevel="1" x14ac:dyDescent="0.25">
      <c r="A882" t="s">
        <v>109</v>
      </c>
      <c r="B882" t="str">
        <f t="shared" si="13"/>
        <v>EUR44218</v>
      </c>
      <c r="C882" s="36" t="s">
        <v>317</v>
      </c>
      <c r="D882" s="63">
        <v>1.5475000000000001</v>
      </c>
      <c r="E882" s="64">
        <v>44218</v>
      </c>
      <c r="F882" s="65">
        <v>44220</v>
      </c>
      <c r="G882" s="64">
        <v>44218.919574305553</v>
      </c>
    </row>
    <row r="883" spans="1:7" outlineLevel="1" x14ac:dyDescent="0.25">
      <c r="A883" t="s">
        <v>109</v>
      </c>
      <c r="B883" t="str">
        <f t="shared" si="13"/>
        <v>EUR44217</v>
      </c>
      <c r="C883" s="36" t="s">
        <v>317</v>
      </c>
      <c r="D883" s="63">
        <v>1.5347</v>
      </c>
      <c r="E883" s="64">
        <v>44217</v>
      </c>
      <c r="F883" s="65">
        <v>44217</v>
      </c>
      <c r="G883" s="64">
        <v>44217.919526585647</v>
      </c>
    </row>
    <row r="884" spans="1:7" outlineLevel="1" x14ac:dyDescent="0.25">
      <c r="A884" t="s">
        <v>109</v>
      </c>
      <c r="B884" t="str">
        <f t="shared" si="13"/>
        <v>EUR44216</v>
      </c>
      <c r="C884" s="36" t="s">
        <v>317</v>
      </c>
      <c r="D884" s="63">
        <v>1.5319</v>
      </c>
      <c r="E884" s="64">
        <v>44216</v>
      </c>
      <c r="F884" s="65">
        <v>44216</v>
      </c>
      <c r="G884" s="64">
        <v>44216.919487581021</v>
      </c>
    </row>
    <row r="885" spans="1:7" outlineLevel="1" x14ac:dyDescent="0.25">
      <c r="A885" t="s">
        <v>109</v>
      </c>
      <c r="B885" t="str">
        <f t="shared" si="13"/>
        <v>EUR44215</v>
      </c>
      <c r="C885" s="36" t="s">
        <v>317</v>
      </c>
      <c r="D885" s="63">
        <v>1.5443</v>
      </c>
      <c r="E885" s="64">
        <v>44215</v>
      </c>
      <c r="F885" s="65">
        <v>44215</v>
      </c>
      <c r="G885" s="64">
        <v>44215.919460069446</v>
      </c>
    </row>
    <row r="886" spans="1:7" outlineLevel="1" x14ac:dyDescent="0.25">
      <c r="A886" t="s">
        <v>109</v>
      </c>
      <c r="B886" t="str">
        <f t="shared" si="13"/>
        <v>EUR44214</v>
      </c>
      <c r="C886" s="36" t="s">
        <v>317</v>
      </c>
      <c r="D886" s="63">
        <v>1.5407999999999999</v>
      </c>
      <c r="E886" s="64">
        <v>44214</v>
      </c>
      <c r="F886" s="65">
        <v>44214</v>
      </c>
      <c r="G886" s="64">
        <v>44214.919389317132</v>
      </c>
    </row>
    <row r="887" spans="1:7" outlineLevel="1" x14ac:dyDescent="0.25">
      <c r="A887" t="s">
        <v>109</v>
      </c>
      <c r="B887" t="str">
        <f t="shared" si="13"/>
        <v>EUR44211</v>
      </c>
      <c r="C887" s="36" t="s">
        <v>317</v>
      </c>
      <c r="D887" s="63">
        <v>1.5392999999999999</v>
      </c>
      <c r="E887" s="64">
        <v>44211</v>
      </c>
      <c r="F887" s="65">
        <v>44213</v>
      </c>
      <c r="G887" s="64">
        <v>44211.919304895833</v>
      </c>
    </row>
    <row r="888" spans="1:7" outlineLevel="1" x14ac:dyDescent="0.25">
      <c r="A888" t="s">
        <v>109</v>
      </c>
      <c r="B888" t="str">
        <f t="shared" si="13"/>
        <v>EUR44210</v>
      </c>
      <c r="C888" s="36" t="s">
        <v>317</v>
      </c>
      <c r="D888" s="63">
        <v>1.5365</v>
      </c>
      <c r="E888" s="64">
        <v>44210</v>
      </c>
      <c r="F888" s="65">
        <v>44210</v>
      </c>
      <c r="G888" s="64">
        <v>44210.919269479164</v>
      </c>
    </row>
    <row r="889" spans="1:7" outlineLevel="1" x14ac:dyDescent="0.25">
      <c r="A889" t="s">
        <v>109</v>
      </c>
      <c r="B889" t="str">
        <f t="shared" si="13"/>
        <v>EUR44209</v>
      </c>
      <c r="C889" s="36" t="s">
        <v>317</v>
      </c>
      <c r="D889" s="63">
        <v>1.5459000000000001</v>
      </c>
      <c r="E889" s="64">
        <v>44209</v>
      </c>
      <c r="F889" s="65">
        <v>44209</v>
      </c>
      <c r="G889" s="64">
        <v>44209.919249965278</v>
      </c>
    </row>
    <row r="890" spans="1:7" outlineLevel="1" x14ac:dyDescent="0.25">
      <c r="A890" t="s">
        <v>109</v>
      </c>
      <c r="B890" t="str">
        <f t="shared" si="13"/>
        <v>EUR44208</v>
      </c>
      <c r="C890" s="36" t="s">
        <v>317</v>
      </c>
      <c r="D890" s="63">
        <v>1.5513999999999999</v>
      </c>
      <c r="E890" s="64">
        <v>44208</v>
      </c>
      <c r="F890" s="65">
        <v>44208</v>
      </c>
      <c r="G890" s="64">
        <v>44208.919174386574</v>
      </c>
    </row>
    <row r="891" spans="1:7" outlineLevel="1" x14ac:dyDescent="0.25">
      <c r="A891" t="s">
        <v>109</v>
      </c>
      <c r="B891" t="str">
        <f t="shared" si="13"/>
        <v>EUR44207</v>
      </c>
      <c r="C891" s="36" t="s">
        <v>317</v>
      </c>
      <c r="D891" s="63">
        <v>1.5548999999999999</v>
      </c>
      <c r="E891" s="64">
        <v>44207</v>
      </c>
      <c r="F891" s="65">
        <v>44207</v>
      </c>
      <c r="G891" s="64">
        <v>44207.919183645834</v>
      </c>
    </row>
    <row r="892" spans="1:7" outlineLevel="1" x14ac:dyDescent="0.25">
      <c r="A892" t="s">
        <v>109</v>
      </c>
      <c r="B892" t="str">
        <f t="shared" si="13"/>
        <v>EUR44204</v>
      </c>
      <c r="C892" s="36" t="s">
        <v>317</v>
      </c>
      <c r="D892" s="63">
        <v>1.5545</v>
      </c>
      <c r="E892" s="64">
        <v>44204</v>
      </c>
      <c r="F892" s="65">
        <v>44206</v>
      </c>
      <c r="G892" s="64">
        <v>44204.917911539349</v>
      </c>
    </row>
    <row r="893" spans="1:7" outlineLevel="1" x14ac:dyDescent="0.25">
      <c r="A893" t="s">
        <v>109</v>
      </c>
      <c r="B893" t="str">
        <f t="shared" si="13"/>
        <v>EUR44203</v>
      </c>
      <c r="C893" s="36" t="s">
        <v>317</v>
      </c>
      <c r="D893" s="63">
        <v>1.5589</v>
      </c>
      <c r="E893" s="64">
        <v>44203</v>
      </c>
      <c r="F893" s="65">
        <v>44203</v>
      </c>
      <c r="G893" s="64">
        <v>44203.917849456018</v>
      </c>
    </row>
    <row r="894" spans="1:7" outlineLevel="1" x14ac:dyDescent="0.25">
      <c r="A894" t="s">
        <v>109</v>
      </c>
      <c r="B894" t="str">
        <f t="shared" si="13"/>
        <v>EUR44202</v>
      </c>
      <c r="C894" s="36" t="s">
        <v>317</v>
      </c>
      <c r="D894" s="63">
        <v>1.5613999999999999</v>
      </c>
      <c r="E894" s="64">
        <v>44202</v>
      </c>
      <c r="F894" s="65">
        <v>44202</v>
      </c>
      <c r="G894" s="64">
        <v>44202.917833414351</v>
      </c>
    </row>
    <row r="895" spans="1:7" outlineLevel="1" x14ac:dyDescent="0.25">
      <c r="A895" t="s">
        <v>109</v>
      </c>
      <c r="B895" t="str">
        <f t="shared" si="13"/>
        <v>EUR44201</v>
      </c>
      <c r="C895" s="36" t="s">
        <v>317</v>
      </c>
      <c r="D895" s="63">
        <v>1.5610999999999999</v>
      </c>
      <c r="E895" s="64">
        <v>44201</v>
      </c>
      <c r="F895" s="65">
        <v>44201</v>
      </c>
      <c r="G895" s="64">
        <v>44201.917751851855</v>
      </c>
    </row>
    <row r="896" spans="1:7" outlineLevel="1" x14ac:dyDescent="0.25">
      <c r="A896" t="s">
        <v>109</v>
      </c>
      <c r="B896" t="str">
        <f t="shared" si="13"/>
        <v>EUR44200</v>
      </c>
      <c r="C896" s="36" t="s">
        <v>317</v>
      </c>
      <c r="D896" s="63">
        <v>1.5641</v>
      </c>
      <c r="E896" s="64">
        <v>44200</v>
      </c>
      <c r="F896" s="65">
        <v>44200</v>
      </c>
      <c r="G896" s="64">
        <v>44200.917732789349</v>
      </c>
    </row>
    <row r="897" spans="1:7" outlineLevel="1" x14ac:dyDescent="0.25">
      <c r="A897" t="s">
        <v>109</v>
      </c>
      <c r="B897" t="str">
        <f t="shared" si="13"/>
        <v>EUR44196</v>
      </c>
      <c r="C897" s="36" t="s">
        <v>317</v>
      </c>
      <c r="D897" s="63">
        <v>1.5608</v>
      </c>
      <c r="E897" s="64">
        <v>44196</v>
      </c>
      <c r="F897" s="65">
        <v>44199</v>
      </c>
      <c r="G897" s="64">
        <v>44196.917571180558</v>
      </c>
    </row>
    <row r="898" spans="1:7" outlineLevel="1" x14ac:dyDescent="0.25">
      <c r="A898" t="s">
        <v>109</v>
      </c>
      <c r="B898" t="str">
        <f t="shared" si="13"/>
        <v>EUR44195</v>
      </c>
      <c r="C898" s="36" t="s">
        <v>317</v>
      </c>
      <c r="D898" s="63">
        <v>1.5690999999999999</v>
      </c>
      <c r="E898" s="64">
        <v>44195</v>
      </c>
      <c r="F898" s="65">
        <v>44195</v>
      </c>
      <c r="G898" s="64">
        <v>44195.917573298611</v>
      </c>
    </row>
    <row r="899" spans="1:7" outlineLevel="1" x14ac:dyDescent="0.25">
      <c r="A899" t="s">
        <v>109</v>
      </c>
      <c r="B899" t="str">
        <f t="shared" si="13"/>
        <v>EUR44194</v>
      </c>
      <c r="C899" s="36" t="s">
        <v>317</v>
      </c>
      <c r="D899" s="63">
        <v>1.5688</v>
      </c>
      <c r="E899" s="64">
        <v>44194</v>
      </c>
      <c r="F899" s="65">
        <v>44194</v>
      </c>
      <c r="G899" s="64">
        <v>44194.917537766203</v>
      </c>
    </row>
    <row r="900" spans="1:7" outlineLevel="1" x14ac:dyDescent="0.25">
      <c r="A900" t="s">
        <v>109</v>
      </c>
      <c r="B900" t="str">
        <f t="shared" si="13"/>
        <v>EUR44189</v>
      </c>
      <c r="C900" s="36" t="s">
        <v>317</v>
      </c>
      <c r="D900" s="63">
        <v>1.5644</v>
      </c>
      <c r="E900" s="64">
        <v>44189</v>
      </c>
      <c r="F900" s="65">
        <v>44193</v>
      </c>
      <c r="G900" s="64">
        <v>44189.917329016207</v>
      </c>
    </row>
    <row r="901" spans="1:7" outlineLevel="1" x14ac:dyDescent="0.25">
      <c r="A901" t="s">
        <v>109</v>
      </c>
      <c r="B901" t="str">
        <f t="shared" si="13"/>
        <v>EUR44188</v>
      </c>
      <c r="C901" s="36" t="s">
        <v>317</v>
      </c>
      <c r="D901" s="63">
        <v>1.5669</v>
      </c>
      <c r="E901" s="64">
        <v>44188</v>
      </c>
      <c r="F901" s="65">
        <v>44188</v>
      </c>
      <c r="G901" s="64">
        <v>44188.917328854164</v>
      </c>
    </row>
    <row r="902" spans="1:7" outlineLevel="1" x14ac:dyDescent="0.25">
      <c r="A902" t="s">
        <v>109</v>
      </c>
      <c r="B902" t="str">
        <f t="shared" ref="B902:B965" si="14">C902&amp;E902</f>
        <v>EUR44187</v>
      </c>
      <c r="C902" s="36" t="s">
        <v>317</v>
      </c>
      <c r="D902" s="63">
        <v>1.573</v>
      </c>
      <c r="E902" s="64">
        <v>44187</v>
      </c>
      <c r="F902" s="65">
        <v>44187</v>
      </c>
      <c r="G902" s="64">
        <v>44187.917285185184</v>
      </c>
    </row>
    <row r="903" spans="1:7" outlineLevel="1" x14ac:dyDescent="0.25">
      <c r="A903" t="s">
        <v>109</v>
      </c>
      <c r="B903" t="str">
        <f t="shared" si="14"/>
        <v>EUR44186</v>
      </c>
      <c r="C903" s="36" t="s">
        <v>317</v>
      </c>
      <c r="D903" s="63">
        <v>1.5707</v>
      </c>
      <c r="E903" s="64">
        <v>44186</v>
      </c>
      <c r="F903" s="65">
        <v>44186</v>
      </c>
      <c r="G903" s="64">
        <v>44186.917208645835</v>
      </c>
    </row>
    <row r="904" spans="1:7" outlineLevel="1" x14ac:dyDescent="0.25">
      <c r="A904" t="s">
        <v>109</v>
      </c>
      <c r="B904" t="str">
        <f t="shared" si="14"/>
        <v>EUR44183</v>
      </c>
      <c r="C904" s="36" t="s">
        <v>317</v>
      </c>
      <c r="D904" s="63">
        <v>1.5638000000000001</v>
      </c>
      <c r="E904" s="64">
        <v>44183</v>
      </c>
      <c r="F904" s="65">
        <v>44185</v>
      </c>
      <c r="G904" s="64">
        <v>44183.918056944443</v>
      </c>
    </row>
    <row r="905" spans="1:7" outlineLevel="1" x14ac:dyDescent="0.25">
      <c r="A905" t="s">
        <v>109</v>
      </c>
      <c r="B905" t="str">
        <f t="shared" si="14"/>
        <v>EUR44182</v>
      </c>
      <c r="C905" s="36" t="s">
        <v>317</v>
      </c>
      <c r="D905" s="63">
        <v>1.5589</v>
      </c>
      <c r="E905" s="64">
        <v>44182</v>
      </c>
      <c r="F905" s="65">
        <v>44182</v>
      </c>
      <c r="G905" s="64">
        <v>44182.918008564811</v>
      </c>
    </row>
    <row r="906" spans="1:7" outlineLevel="1" x14ac:dyDescent="0.25">
      <c r="A906" t="s">
        <v>109</v>
      </c>
      <c r="B906" t="str">
        <f t="shared" si="14"/>
        <v>EUR44181</v>
      </c>
      <c r="C906" s="36" t="s">
        <v>317</v>
      </c>
      <c r="D906" s="63">
        <v>1.5531999999999999</v>
      </c>
      <c r="E906" s="64">
        <v>44181</v>
      </c>
      <c r="F906" s="65">
        <v>44181</v>
      </c>
      <c r="G906" s="64">
        <v>44181.917786226855</v>
      </c>
    </row>
    <row r="907" spans="1:7" outlineLevel="1" x14ac:dyDescent="0.25">
      <c r="A907" t="s">
        <v>109</v>
      </c>
      <c r="B907" t="str">
        <f t="shared" si="14"/>
        <v>EUR44180</v>
      </c>
      <c r="C907" s="36" t="s">
        <v>317</v>
      </c>
      <c r="D907" s="63">
        <v>1.546</v>
      </c>
      <c r="E907" s="64">
        <v>44180</v>
      </c>
      <c r="F907" s="65">
        <v>44180</v>
      </c>
      <c r="G907" s="64">
        <v>44180.917759108794</v>
      </c>
    </row>
    <row r="908" spans="1:7" outlineLevel="1" x14ac:dyDescent="0.25">
      <c r="A908" t="s">
        <v>109</v>
      </c>
      <c r="B908" t="str">
        <f t="shared" si="14"/>
        <v>EUR44179</v>
      </c>
      <c r="C908" s="36" t="s">
        <v>317</v>
      </c>
      <c r="D908" s="63">
        <v>1.5501</v>
      </c>
      <c r="E908" s="64">
        <v>44179</v>
      </c>
      <c r="F908" s="65">
        <v>44179</v>
      </c>
      <c r="G908" s="64">
        <v>44179.917695636577</v>
      </c>
    </row>
    <row r="909" spans="1:7" outlineLevel="1" x14ac:dyDescent="0.25">
      <c r="A909" t="s">
        <v>109</v>
      </c>
      <c r="B909" t="str">
        <f t="shared" si="14"/>
        <v>EUR44176</v>
      </c>
      <c r="C909" s="36" t="s">
        <v>317</v>
      </c>
      <c r="D909" s="63">
        <v>1.5471999999999999</v>
      </c>
      <c r="E909" s="64">
        <v>44176</v>
      </c>
      <c r="F909" s="65">
        <v>44178</v>
      </c>
      <c r="G909" s="64">
        <v>44176.917604745373</v>
      </c>
    </row>
    <row r="910" spans="1:7" outlineLevel="1" x14ac:dyDescent="0.25">
      <c r="A910" t="s">
        <v>109</v>
      </c>
      <c r="B910" t="str">
        <f t="shared" si="14"/>
        <v>EUR44175</v>
      </c>
      <c r="C910" s="36" t="s">
        <v>317</v>
      </c>
      <c r="D910" s="63">
        <v>1.5442</v>
      </c>
      <c r="E910" s="64">
        <v>44175</v>
      </c>
      <c r="F910" s="65">
        <v>44175</v>
      </c>
      <c r="G910" s="64">
        <v>44175.917578009263</v>
      </c>
    </row>
    <row r="911" spans="1:7" outlineLevel="1" x14ac:dyDescent="0.25">
      <c r="A911" t="s">
        <v>109</v>
      </c>
      <c r="B911" t="str">
        <f t="shared" si="14"/>
        <v>EUR44174</v>
      </c>
      <c r="C911" s="36" t="s">
        <v>317</v>
      </c>
      <c r="D911" s="63">
        <v>1.5471999999999999</v>
      </c>
      <c r="E911" s="64">
        <v>44174</v>
      </c>
      <c r="F911" s="65">
        <v>44174</v>
      </c>
      <c r="G911" s="64">
        <v>44174.917545254626</v>
      </c>
    </row>
    <row r="912" spans="1:7" outlineLevel="1" x14ac:dyDescent="0.25">
      <c r="A912" t="s">
        <v>109</v>
      </c>
      <c r="B912" t="str">
        <f t="shared" si="14"/>
        <v>EUR44173</v>
      </c>
      <c r="C912" s="36" t="s">
        <v>317</v>
      </c>
      <c r="D912" s="63">
        <v>1.5512999999999999</v>
      </c>
      <c r="E912" s="64">
        <v>44173</v>
      </c>
      <c r="F912" s="65">
        <v>44173</v>
      </c>
      <c r="G912" s="64">
        <v>44173.917465740742</v>
      </c>
    </row>
    <row r="913" spans="1:7" outlineLevel="1" x14ac:dyDescent="0.25">
      <c r="A913" t="s">
        <v>109</v>
      </c>
      <c r="B913" t="str">
        <f t="shared" si="14"/>
        <v>EUR44172</v>
      </c>
      <c r="C913" s="36" t="s">
        <v>317</v>
      </c>
      <c r="D913" s="63">
        <v>1.5529999999999999</v>
      </c>
      <c r="E913" s="64">
        <v>44172</v>
      </c>
      <c r="F913" s="65">
        <v>44172</v>
      </c>
      <c r="G913" s="64">
        <v>44172.917364699075</v>
      </c>
    </row>
    <row r="914" spans="1:7" outlineLevel="1" x14ac:dyDescent="0.25">
      <c r="A914" t="s">
        <v>109</v>
      </c>
      <c r="B914" t="str">
        <f t="shared" si="14"/>
        <v>EUR44169</v>
      </c>
      <c r="C914" s="36" t="s">
        <v>317</v>
      </c>
      <c r="D914" s="63">
        <v>1.5548</v>
      </c>
      <c r="E914" s="64">
        <v>44169</v>
      </c>
      <c r="F914" s="65">
        <v>44171</v>
      </c>
      <c r="G914" s="64">
        <v>44169.917272766201</v>
      </c>
    </row>
    <row r="915" spans="1:7" outlineLevel="1" x14ac:dyDescent="0.25">
      <c r="A915" t="s">
        <v>109</v>
      </c>
      <c r="B915" t="str">
        <f t="shared" si="14"/>
        <v>EUR44168</v>
      </c>
      <c r="C915" s="36" t="s">
        <v>317</v>
      </c>
      <c r="D915" s="63">
        <v>1.5649</v>
      </c>
      <c r="E915" s="64">
        <v>44168</v>
      </c>
      <c r="F915" s="65">
        <v>44168</v>
      </c>
      <c r="G915" s="64">
        <v>44168.917229629631</v>
      </c>
    </row>
    <row r="916" spans="1:7" outlineLevel="1" x14ac:dyDescent="0.25">
      <c r="A916" t="s">
        <v>109</v>
      </c>
      <c r="B916" t="str">
        <f t="shared" si="14"/>
        <v>EUR44167</v>
      </c>
      <c r="C916" s="36" t="s">
        <v>317</v>
      </c>
      <c r="D916" s="63">
        <v>1.5634999999999999</v>
      </c>
      <c r="E916" s="64">
        <v>44167</v>
      </c>
      <c r="F916" s="65">
        <v>44167</v>
      </c>
      <c r="G916" s="64">
        <v>44167.917205289355</v>
      </c>
    </row>
    <row r="917" spans="1:7" outlineLevel="1" x14ac:dyDescent="0.25">
      <c r="A917" t="s">
        <v>109</v>
      </c>
      <c r="B917" t="str">
        <f t="shared" si="14"/>
        <v>EUR44166</v>
      </c>
      <c r="C917" s="36" t="s">
        <v>317</v>
      </c>
      <c r="D917" s="63">
        <v>1.5578000000000001</v>
      </c>
      <c r="E917" s="64">
        <v>44166</v>
      </c>
      <c r="F917" s="65">
        <v>44166</v>
      </c>
      <c r="G917" s="64">
        <v>44166.917142395832</v>
      </c>
    </row>
    <row r="918" spans="1:7" outlineLevel="1" x14ac:dyDescent="0.25">
      <c r="A918" t="s">
        <v>109</v>
      </c>
      <c r="B918" t="str">
        <f t="shared" si="14"/>
        <v>EUR44165</v>
      </c>
      <c r="C918" s="36" t="s">
        <v>317</v>
      </c>
      <c r="D918" s="63">
        <v>1.5508999999999999</v>
      </c>
      <c r="E918" s="64">
        <v>44165</v>
      </c>
      <c r="F918" s="65">
        <v>44165</v>
      </c>
      <c r="G918" s="64">
        <v>44165.917064849535</v>
      </c>
    </row>
    <row r="919" spans="1:7" outlineLevel="1" x14ac:dyDescent="0.25">
      <c r="A919" t="s">
        <v>109</v>
      </c>
      <c r="B919" t="str">
        <f t="shared" si="14"/>
        <v>EUR44162</v>
      </c>
      <c r="C919" s="36" t="s">
        <v>317</v>
      </c>
      <c r="D919" s="63">
        <v>1.5516000000000001</v>
      </c>
      <c r="E919" s="64">
        <v>44162</v>
      </c>
      <c r="F919" s="65">
        <v>44164</v>
      </c>
      <c r="G919" s="64">
        <v>44162.916942326388</v>
      </c>
    </row>
    <row r="920" spans="1:7" outlineLevel="1" x14ac:dyDescent="0.25">
      <c r="A920" t="s">
        <v>109</v>
      </c>
      <c r="B920" t="str">
        <f t="shared" si="14"/>
        <v>EUR44161</v>
      </c>
      <c r="C920" s="36" t="s">
        <v>317</v>
      </c>
      <c r="D920" s="63">
        <v>1.5494000000000001</v>
      </c>
      <c r="E920" s="64">
        <v>44161</v>
      </c>
      <c r="F920" s="65">
        <v>44161</v>
      </c>
      <c r="G920" s="64">
        <v>44161.916928275466</v>
      </c>
    </row>
    <row r="921" spans="1:7" outlineLevel="1" x14ac:dyDescent="0.25">
      <c r="A921" t="s">
        <v>109</v>
      </c>
      <c r="B921" t="str">
        <f t="shared" si="14"/>
        <v>EUR44160</v>
      </c>
      <c r="C921" s="36" t="s">
        <v>317</v>
      </c>
      <c r="D921" s="63">
        <v>1.5487</v>
      </c>
      <c r="E921" s="64">
        <v>44160</v>
      </c>
      <c r="F921" s="65">
        <v>44160</v>
      </c>
      <c r="G921" s="64">
        <v>44160.916847418979</v>
      </c>
    </row>
    <row r="922" spans="1:7" outlineLevel="1" x14ac:dyDescent="0.25">
      <c r="A922" t="s">
        <v>109</v>
      </c>
      <c r="B922" t="str">
        <f t="shared" si="14"/>
        <v>EUR44159</v>
      </c>
      <c r="C922" s="36" t="s">
        <v>317</v>
      </c>
      <c r="D922" s="63">
        <v>1.5472999999999999</v>
      </c>
      <c r="E922" s="64">
        <v>44159</v>
      </c>
      <c r="F922" s="65">
        <v>44159</v>
      </c>
      <c r="G922" s="64">
        <v>44159.916795636571</v>
      </c>
    </row>
    <row r="923" spans="1:7" outlineLevel="1" x14ac:dyDescent="0.25">
      <c r="A923" t="s">
        <v>109</v>
      </c>
      <c r="B923" t="str">
        <f t="shared" si="14"/>
        <v>EUR44158</v>
      </c>
      <c r="C923" s="36" t="s">
        <v>317</v>
      </c>
      <c r="D923" s="63">
        <v>1.5501</v>
      </c>
      <c r="E923" s="64">
        <v>44158</v>
      </c>
      <c r="F923" s="65">
        <v>44158</v>
      </c>
      <c r="G923" s="64">
        <v>44158.91676443287</v>
      </c>
    </row>
    <row r="924" spans="1:7" outlineLevel="1" x14ac:dyDescent="0.25">
      <c r="A924" t="s">
        <v>109</v>
      </c>
      <c r="B924" t="str">
        <f t="shared" si="14"/>
        <v>EUR44155</v>
      </c>
      <c r="C924" s="36" t="s">
        <v>317</v>
      </c>
      <c r="D924" s="63">
        <v>1.5503</v>
      </c>
      <c r="E924" s="64">
        <v>44155</v>
      </c>
      <c r="F924" s="65">
        <v>44157</v>
      </c>
      <c r="G924" s="64">
        <v>44155.918238969905</v>
      </c>
    </row>
    <row r="925" spans="1:7" outlineLevel="1" x14ac:dyDescent="0.25">
      <c r="A925" t="s">
        <v>109</v>
      </c>
      <c r="B925" t="str">
        <f t="shared" si="14"/>
        <v>EUR44154</v>
      </c>
      <c r="C925" s="36" t="s">
        <v>317</v>
      </c>
      <c r="D925" s="63">
        <v>1.5499000000000001</v>
      </c>
      <c r="E925" s="64">
        <v>44154</v>
      </c>
      <c r="F925" s="65">
        <v>44154</v>
      </c>
      <c r="G925" s="64">
        <v>44154.918178009262</v>
      </c>
    </row>
    <row r="926" spans="1:7" outlineLevel="1" x14ac:dyDescent="0.25">
      <c r="A926" t="s">
        <v>109</v>
      </c>
      <c r="B926" t="str">
        <f t="shared" si="14"/>
        <v>EUR44153</v>
      </c>
      <c r="C926" s="36" t="s">
        <v>317</v>
      </c>
      <c r="D926" s="63">
        <v>1.55</v>
      </c>
      <c r="E926" s="64">
        <v>44153</v>
      </c>
      <c r="F926" s="65">
        <v>44153</v>
      </c>
      <c r="G926" s="64">
        <v>44153.918149502315</v>
      </c>
    </row>
    <row r="927" spans="1:7" outlineLevel="1" x14ac:dyDescent="0.25">
      <c r="A927" t="s">
        <v>109</v>
      </c>
      <c r="B927" t="str">
        <f t="shared" si="14"/>
        <v>EUR44152</v>
      </c>
      <c r="C927" s="36" t="s">
        <v>317</v>
      </c>
      <c r="D927" s="63">
        <v>1.5541</v>
      </c>
      <c r="E927" s="64">
        <v>44152</v>
      </c>
      <c r="F927" s="65">
        <v>44152</v>
      </c>
      <c r="G927" s="64">
        <v>44152.918135150459</v>
      </c>
    </row>
    <row r="928" spans="1:7" outlineLevel="1" x14ac:dyDescent="0.25">
      <c r="A928" t="s">
        <v>109</v>
      </c>
      <c r="B928" t="str">
        <f t="shared" si="14"/>
        <v>EUR44151</v>
      </c>
      <c r="C928" s="36" t="s">
        <v>317</v>
      </c>
      <c r="D928" s="63">
        <v>1.5488999999999999</v>
      </c>
      <c r="E928" s="64">
        <v>44151</v>
      </c>
      <c r="F928" s="65">
        <v>44151</v>
      </c>
      <c r="G928" s="64">
        <v>44151.918084606485</v>
      </c>
    </row>
    <row r="929" spans="1:7" outlineLevel="1" x14ac:dyDescent="0.25">
      <c r="A929" t="s">
        <v>109</v>
      </c>
      <c r="B929" t="str">
        <f t="shared" si="14"/>
        <v>EUR44148</v>
      </c>
      <c r="C929" s="36" t="s">
        <v>317</v>
      </c>
      <c r="D929" s="63">
        <v>1.5548</v>
      </c>
      <c r="E929" s="64">
        <v>44148</v>
      </c>
      <c r="F929" s="65">
        <v>44150</v>
      </c>
      <c r="G929" s="64">
        <v>44148.917906516202</v>
      </c>
    </row>
    <row r="930" spans="1:7" outlineLevel="1" x14ac:dyDescent="0.25">
      <c r="A930" t="s">
        <v>109</v>
      </c>
      <c r="B930" t="str">
        <f t="shared" si="14"/>
        <v>EUR44147</v>
      </c>
      <c r="C930" s="36" t="s">
        <v>317</v>
      </c>
      <c r="D930" s="63">
        <v>1.5490999999999999</v>
      </c>
      <c r="E930" s="64">
        <v>44147</v>
      </c>
      <c r="F930" s="65">
        <v>44147</v>
      </c>
      <c r="G930" s="64">
        <v>44147.917910613425</v>
      </c>
    </row>
    <row r="931" spans="1:7" outlineLevel="1" x14ac:dyDescent="0.25">
      <c r="A931" t="s">
        <v>109</v>
      </c>
      <c r="B931" t="str">
        <f t="shared" si="14"/>
        <v>EUR44145</v>
      </c>
      <c r="C931" s="36" t="s">
        <v>317</v>
      </c>
      <c r="D931" s="63">
        <v>1.538</v>
      </c>
      <c r="E931" s="64">
        <v>44145</v>
      </c>
      <c r="F931" s="65">
        <v>44146</v>
      </c>
      <c r="G931" s="64">
        <v>44145.917824039352</v>
      </c>
    </row>
    <row r="932" spans="1:7" outlineLevel="1" x14ac:dyDescent="0.25">
      <c r="A932" t="s">
        <v>109</v>
      </c>
      <c r="B932" t="str">
        <f t="shared" si="14"/>
        <v>EUR44144</v>
      </c>
      <c r="C932" s="36" t="s">
        <v>317</v>
      </c>
      <c r="D932" s="63">
        <v>1.5357000000000001</v>
      </c>
      <c r="E932" s="64">
        <v>44144</v>
      </c>
      <c r="F932" s="65">
        <v>44144</v>
      </c>
      <c r="G932" s="64">
        <v>44144.917735682873</v>
      </c>
    </row>
    <row r="933" spans="1:7" outlineLevel="1" x14ac:dyDescent="0.25">
      <c r="A933" t="s">
        <v>109</v>
      </c>
      <c r="B933" t="str">
        <f t="shared" si="14"/>
        <v>GBP44484</v>
      </c>
      <c r="C933" s="36" t="s">
        <v>318</v>
      </c>
      <c r="D933" s="63">
        <v>1.7023999999999999</v>
      </c>
      <c r="E933" s="64">
        <v>44484</v>
      </c>
      <c r="F933" s="65">
        <v>73050</v>
      </c>
      <c r="G933" s="64">
        <v>44484.917950312498</v>
      </c>
    </row>
    <row r="934" spans="1:7" outlineLevel="1" x14ac:dyDescent="0.25">
      <c r="A934" t="s">
        <v>109</v>
      </c>
      <c r="B934" t="str">
        <f t="shared" si="14"/>
        <v>GBP44483</v>
      </c>
      <c r="C934" s="36" t="s">
        <v>318</v>
      </c>
      <c r="D934" s="63">
        <v>1.6938</v>
      </c>
      <c r="E934" s="64">
        <v>44483</v>
      </c>
      <c r="F934" s="65">
        <v>44483</v>
      </c>
      <c r="G934" s="64">
        <v>44483.917875775463</v>
      </c>
    </row>
    <row r="935" spans="1:7" outlineLevel="1" x14ac:dyDescent="0.25">
      <c r="A935" t="s">
        <v>109</v>
      </c>
      <c r="B935" t="str">
        <f t="shared" si="14"/>
        <v>GBP44482</v>
      </c>
      <c r="C935" s="36" t="s">
        <v>318</v>
      </c>
      <c r="D935" s="63">
        <v>1.6973</v>
      </c>
      <c r="E935" s="64">
        <v>44482</v>
      </c>
      <c r="F935" s="65">
        <v>44482</v>
      </c>
      <c r="G935" s="64">
        <v>44482.917871759259</v>
      </c>
    </row>
    <row r="936" spans="1:7" outlineLevel="1" x14ac:dyDescent="0.25">
      <c r="A936" t="s">
        <v>109</v>
      </c>
      <c r="B936" t="str">
        <f t="shared" si="14"/>
        <v>GBP44481</v>
      </c>
      <c r="C936" s="36" t="s">
        <v>318</v>
      </c>
      <c r="D936" s="63">
        <v>1.6940999999999999</v>
      </c>
      <c r="E936" s="64">
        <v>44481</v>
      </c>
      <c r="F936" s="65">
        <v>44481</v>
      </c>
      <c r="G936" s="64">
        <v>44481.917802118056</v>
      </c>
    </row>
    <row r="937" spans="1:7" outlineLevel="1" x14ac:dyDescent="0.25">
      <c r="A937" t="s">
        <v>109</v>
      </c>
      <c r="B937" t="str">
        <f t="shared" si="14"/>
        <v>GBP44477</v>
      </c>
      <c r="C937" s="36" t="s">
        <v>318</v>
      </c>
      <c r="D937" s="63">
        <v>1.7010000000000001</v>
      </c>
      <c r="E937" s="64">
        <v>44477</v>
      </c>
      <c r="F937" s="65">
        <v>44480</v>
      </c>
      <c r="G937" s="64">
        <v>44477.917705868058</v>
      </c>
    </row>
    <row r="938" spans="1:7" outlineLevel="1" x14ac:dyDescent="0.25">
      <c r="A938" t="s">
        <v>109</v>
      </c>
      <c r="B938" t="str">
        <f t="shared" si="14"/>
        <v>GBP44476</v>
      </c>
      <c r="C938" s="36" t="s">
        <v>318</v>
      </c>
      <c r="D938" s="63">
        <v>1.71</v>
      </c>
      <c r="E938" s="64">
        <v>44476</v>
      </c>
      <c r="F938" s="65">
        <v>44476</v>
      </c>
      <c r="G938" s="64">
        <v>44476.917658101855</v>
      </c>
    </row>
    <row r="939" spans="1:7" outlineLevel="1" x14ac:dyDescent="0.25">
      <c r="A939" t="s">
        <v>109</v>
      </c>
      <c r="B939" t="str">
        <f t="shared" si="14"/>
        <v>GBP44475</v>
      </c>
      <c r="C939" s="36" t="s">
        <v>318</v>
      </c>
      <c r="D939" s="63">
        <v>1.712</v>
      </c>
      <c r="E939" s="64">
        <v>44475</v>
      </c>
      <c r="F939" s="65">
        <v>44475</v>
      </c>
      <c r="G939" s="64">
        <v>44475.917569062498</v>
      </c>
    </row>
    <row r="940" spans="1:7" outlineLevel="1" x14ac:dyDescent="0.25">
      <c r="A940" t="s">
        <v>109</v>
      </c>
      <c r="B940" t="str">
        <f t="shared" si="14"/>
        <v>GBP44474</v>
      </c>
      <c r="C940" s="36" t="s">
        <v>318</v>
      </c>
      <c r="D940" s="63">
        <v>1.7139</v>
      </c>
      <c r="E940" s="64">
        <v>44474</v>
      </c>
      <c r="F940" s="65">
        <v>44474</v>
      </c>
      <c r="G940" s="64">
        <v>44474.9175412037</v>
      </c>
    </row>
    <row r="941" spans="1:7" outlineLevel="1" x14ac:dyDescent="0.25">
      <c r="A941" t="s">
        <v>109</v>
      </c>
      <c r="B941" t="str">
        <f t="shared" si="14"/>
        <v>GBP44473</v>
      </c>
      <c r="C941" s="36" t="s">
        <v>318</v>
      </c>
      <c r="D941" s="63">
        <v>1.7125999999999999</v>
      </c>
      <c r="E941" s="64">
        <v>44473</v>
      </c>
      <c r="F941" s="65">
        <v>44473</v>
      </c>
      <c r="G941" s="64">
        <v>44473.91753564815</v>
      </c>
    </row>
    <row r="942" spans="1:7" outlineLevel="1" x14ac:dyDescent="0.25">
      <c r="A942" t="s">
        <v>109</v>
      </c>
      <c r="B942" t="str">
        <f t="shared" si="14"/>
        <v>GBP44470</v>
      </c>
      <c r="C942" s="36" t="s">
        <v>318</v>
      </c>
      <c r="D942" s="63">
        <v>1.7154</v>
      </c>
      <c r="E942" s="64">
        <v>44470</v>
      </c>
      <c r="F942" s="65">
        <v>44472</v>
      </c>
      <c r="G942" s="64">
        <v>44470.91745385417</v>
      </c>
    </row>
    <row r="943" spans="1:7" outlineLevel="1" x14ac:dyDescent="0.25">
      <c r="A943" t="s">
        <v>109</v>
      </c>
      <c r="B943" t="str">
        <f t="shared" si="14"/>
        <v>GBP44468</v>
      </c>
      <c r="C943" s="36" t="s">
        <v>318</v>
      </c>
      <c r="D943" s="63">
        <v>1.7122999999999999</v>
      </c>
      <c r="E943" s="64">
        <v>44468</v>
      </c>
      <c r="F943" s="65">
        <v>44469</v>
      </c>
      <c r="G943" s="64">
        <v>44468.91738900463</v>
      </c>
    </row>
    <row r="944" spans="1:7" outlineLevel="1" x14ac:dyDescent="0.25">
      <c r="A944" t="s">
        <v>109</v>
      </c>
      <c r="B944" t="str">
        <f t="shared" si="14"/>
        <v>GBP44467</v>
      </c>
      <c r="C944" s="36" t="s">
        <v>318</v>
      </c>
      <c r="D944" s="63">
        <v>1.7169000000000001</v>
      </c>
      <c r="E944" s="64">
        <v>44467</v>
      </c>
      <c r="F944" s="65">
        <v>44467</v>
      </c>
      <c r="G944" s="64">
        <v>44467.917336261577</v>
      </c>
    </row>
    <row r="945" spans="1:7" outlineLevel="1" x14ac:dyDescent="0.25">
      <c r="A945" t="s">
        <v>109</v>
      </c>
      <c r="B945" t="str">
        <f t="shared" si="14"/>
        <v>GBP44466</v>
      </c>
      <c r="C945" s="36" t="s">
        <v>318</v>
      </c>
      <c r="D945" s="63">
        <v>1.7322</v>
      </c>
      <c r="E945" s="64">
        <v>44466</v>
      </c>
      <c r="F945" s="65">
        <v>44466</v>
      </c>
      <c r="G945" s="64">
        <v>44466.917280324073</v>
      </c>
    </row>
    <row r="946" spans="1:7" outlineLevel="1" x14ac:dyDescent="0.25">
      <c r="A946" t="s">
        <v>109</v>
      </c>
      <c r="B946" t="str">
        <f t="shared" si="14"/>
        <v>GBP44463</v>
      </c>
      <c r="C946" s="36" t="s">
        <v>318</v>
      </c>
      <c r="D946" s="63">
        <v>1.7339</v>
      </c>
      <c r="E946" s="64">
        <v>44463</v>
      </c>
      <c r="F946" s="65">
        <v>44465</v>
      </c>
      <c r="G946" s="64">
        <v>44463.917867824071</v>
      </c>
    </row>
    <row r="947" spans="1:7" outlineLevel="1" x14ac:dyDescent="0.25">
      <c r="A947" t="s">
        <v>109</v>
      </c>
      <c r="B947" t="str">
        <f t="shared" si="14"/>
        <v>GBP44462</v>
      </c>
      <c r="C947" s="36" t="s">
        <v>318</v>
      </c>
      <c r="D947" s="63">
        <v>1.7377</v>
      </c>
      <c r="E947" s="64">
        <v>44462</v>
      </c>
      <c r="F947" s="65">
        <v>44462</v>
      </c>
      <c r="G947" s="64">
        <v>44462.917878587963</v>
      </c>
    </row>
    <row r="948" spans="1:7" outlineLevel="1" x14ac:dyDescent="0.25">
      <c r="A948" t="s">
        <v>109</v>
      </c>
      <c r="B948" t="str">
        <f t="shared" si="14"/>
        <v>GBP44461</v>
      </c>
      <c r="C948" s="36" t="s">
        <v>318</v>
      </c>
      <c r="D948" s="63">
        <v>1.7405999999999999</v>
      </c>
      <c r="E948" s="64">
        <v>44461</v>
      </c>
      <c r="F948" s="65">
        <v>44461</v>
      </c>
      <c r="G948" s="64">
        <v>44461.917839004629</v>
      </c>
    </row>
    <row r="949" spans="1:7" outlineLevel="1" x14ac:dyDescent="0.25">
      <c r="A949" t="s">
        <v>109</v>
      </c>
      <c r="B949" t="str">
        <f t="shared" si="14"/>
        <v>GBP44460</v>
      </c>
      <c r="C949" s="36" t="s">
        <v>318</v>
      </c>
      <c r="D949" s="63">
        <v>1.7487999999999999</v>
      </c>
      <c r="E949" s="64">
        <v>44460</v>
      </c>
      <c r="F949" s="65">
        <v>44460</v>
      </c>
      <c r="G949" s="64">
        <v>44460.917817013891</v>
      </c>
    </row>
    <row r="950" spans="1:7" outlineLevel="1" x14ac:dyDescent="0.25">
      <c r="A950" t="s">
        <v>109</v>
      </c>
      <c r="B950" t="str">
        <f t="shared" si="14"/>
        <v>GBP44459</v>
      </c>
      <c r="C950" s="36" t="s">
        <v>318</v>
      </c>
      <c r="D950" s="63">
        <v>1.7524</v>
      </c>
      <c r="E950" s="64">
        <v>44459</v>
      </c>
      <c r="F950" s="65">
        <v>44459</v>
      </c>
      <c r="G950" s="64">
        <v>44459.917747418978</v>
      </c>
    </row>
    <row r="951" spans="1:7" outlineLevel="1" x14ac:dyDescent="0.25">
      <c r="A951" t="s">
        <v>109</v>
      </c>
      <c r="B951" t="str">
        <f t="shared" si="14"/>
        <v>GBP44456</v>
      </c>
      <c r="C951" s="36" t="s">
        <v>318</v>
      </c>
      <c r="D951" s="63">
        <v>1.7504</v>
      </c>
      <c r="E951" s="64">
        <v>44456</v>
      </c>
      <c r="F951" s="65">
        <v>44458</v>
      </c>
      <c r="G951" s="64">
        <v>44456.917653553239</v>
      </c>
    </row>
    <row r="952" spans="1:7" outlineLevel="1" x14ac:dyDescent="0.25">
      <c r="A952" t="s">
        <v>109</v>
      </c>
      <c r="B952" t="str">
        <f t="shared" si="14"/>
        <v>GBP44455</v>
      </c>
      <c r="C952" s="36" t="s">
        <v>318</v>
      </c>
      <c r="D952" s="63">
        <v>1.7475000000000001</v>
      </c>
      <c r="E952" s="64">
        <v>44455</v>
      </c>
      <c r="F952" s="65">
        <v>44455</v>
      </c>
      <c r="G952" s="64">
        <v>44455.917641932872</v>
      </c>
    </row>
    <row r="953" spans="1:7" outlineLevel="1" x14ac:dyDescent="0.25">
      <c r="A953" t="s">
        <v>109</v>
      </c>
      <c r="B953" t="str">
        <f t="shared" si="14"/>
        <v>GBP44454</v>
      </c>
      <c r="C953" s="36" t="s">
        <v>318</v>
      </c>
      <c r="D953" s="63">
        <v>1.7501</v>
      </c>
      <c r="E953" s="64">
        <v>44454</v>
      </c>
      <c r="F953" s="65">
        <v>44454</v>
      </c>
      <c r="G953" s="64">
        <v>44454.917585960648</v>
      </c>
    </row>
    <row r="954" spans="1:7" outlineLevel="1" x14ac:dyDescent="0.25">
      <c r="A954" t="s">
        <v>109</v>
      </c>
      <c r="B954" t="str">
        <f t="shared" si="14"/>
        <v>GBP44453</v>
      </c>
      <c r="C954" s="36" t="s">
        <v>318</v>
      </c>
      <c r="D954" s="63">
        <v>1.7536</v>
      </c>
      <c r="E954" s="64">
        <v>44453</v>
      </c>
      <c r="F954" s="65">
        <v>44453</v>
      </c>
      <c r="G954" s="64">
        <v>44453.917549039354</v>
      </c>
    </row>
    <row r="955" spans="1:7" outlineLevel="1" x14ac:dyDescent="0.25">
      <c r="A955" t="s">
        <v>109</v>
      </c>
      <c r="B955" t="str">
        <f t="shared" si="14"/>
        <v>GBP44452</v>
      </c>
      <c r="C955" s="36" t="s">
        <v>318</v>
      </c>
      <c r="D955" s="63">
        <v>1.7519</v>
      </c>
      <c r="E955" s="64">
        <v>44452</v>
      </c>
      <c r="F955" s="65">
        <v>44452</v>
      </c>
      <c r="G955" s="64">
        <v>44452.917141053244</v>
      </c>
    </row>
    <row r="956" spans="1:7" outlineLevel="1" x14ac:dyDescent="0.25">
      <c r="A956" t="s">
        <v>109</v>
      </c>
      <c r="B956" t="str">
        <f t="shared" si="14"/>
        <v>GBP44449</v>
      </c>
      <c r="C956" s="36" t="s">
        <v>318</v>
      </c>
      <c r="D956" s="63">
        <v>1.75</v>
      </c>
      <c r="E956" s="64">
        <v>44449</v>
      </c>
      <c r="F956" s="65">
        <v>44451</v>
      </c>
      <c r="G956" s="64">
        <v>44449.917072071759</v>
      </c>
    </row>
    <row r="957" spans="1:7" outlineLevel="1" x14ac:dyDescent="0.25">
      <c r="A957" t="s">
        <v>109</v>
      </c>
      <c r="B957" t="str">
        <f t="shared" si="14"/>
        <v>GBP44448</v>
      </c>
      <c r="C957" s="36" t="s">
        <v>318</v>
      </c>
      <c r="D957" s="63">
        <v>1.7518</v>
      </c>
      <c r="E957" s="64">
        <v>44448</v>
      </c>
      <c r="F957" s="65">
        <v>44448</v>
      </c>
      <c r="G957" s="64">
        <v>44448.916998726854</v>
      </c>
    </row>
    <row r="958" spans="1:7" outlineLevel="1" x14ac:dyDescent="0.25">
      <c r="A958" t="s">
        <v>109</v>
      </c>
      <c r="B958" t="str">
        <f t="shared" si="14"/>
        <v>GBP44447</v>
      </c>
      <c r="C958" s="36" t="s">
        <v>318</v>
      </c>
      <c r="D958" s="63">
        <v>1.7452000000000001</v>
      </c>
      <c r="E958" s="64">
        <v>44447</v>
      </c>
      <c r="F958" s="65">
        <v>44447</v>
      </c>
      <c r="G958" s="64">
        <v>44447.916981365743</v>
      </c>
    </row>
    <row r="959" spans="1:7" outlineLevel="1" x14ac:dyDescent="0.25">
      <c r="A959" t="s">
        <v>109</v>
      </c>
      <c r="B959" t="str">
        <f t="shared" si="14"/>
        <v>GBP44446</v>
      </c>
      <c r="C959" s="36" t="s">
        <v>318</v>
      </c>
      <c r="D959" s="63">
        <v>1.7399</v>
      </c>
      <c r="E959" s="64">
        <v>44446</v>
      </c>
      <c r="F959" s="65">
        <v>44446</v>
      </c>
      <c r="G959" s="64">
        <v>44446.91695471065</v>
      </c>
    </row>
    <row r="960" spans="1:7" outlineLevel="1" x14ac:dyDescent="0.25">
      <c r="A960" t="s">
        <v>109</v>
      </c>
      <c r="B960" t="str">
        <f t="shared" si="14"/>
        <v>GBP44442</v>
      </c>
      <c r="C960" s="36" t="s">
        <v>318</v>
      </c>
      <c r="D960" s="63">
        <v>1.7356</v>
      </c>
      <c r="E960" s="64">
        <v>44442</v>
      </c>
      <c r="F960" s="65">
        <v>44445</v>
      </c>
      <c r="G960" s="64">
        <v>44442.916798726852</v>
      </c>
    </row>
    <row r="961" spans="1:7" outlineLevel="1" x14ac:dyDescent="0.25">
      <c r="A961" t="s">
        <v>109</v>
      </c>
      <c r="B961" t="str">
        <f t="shared" si="14"/>
        <v>GBP44441</v>
      </c>
      <c r="C961" s="36" t="s">
        <v>318</v>
      </c>
      <c r="D961" s="63">
        <v>1.7376</v>
      </c>
      <c r="E961" s="64">
        <v>44441</v>
      </c>
      <c r="F961" s="65">
        <v>44441</v>
      </c>
      <c r="G961" s="64">
        <v>44441.916770370372</v>
      </c>
    </row>
    <row r="962" spans="1:7" outlineLevel="1" x14ac:dyDescent="0.25">
      <c r="A962" t="s">
        <v>109</v>
      </c>
      <c r="B962" t="str">
        <f t="shared" si="14"/>
        <v>GBP44440</v>
      </c>
      <c r="C962" s="36" t="s">
        <v>318</v>
      </c>
      <c r="D962" s="63">
        <v>1.7376</v>
      </c>
      <c r="E962" s="64">
        <v>44440</v>
      </c>
      <c r="F962" s="65">
        <v>44440</v>
      </c>
      <c r="G962" s="64">
        <v>44440.916771493059</v>
      </c>
    </row>
    <row r="963" spans="1:7" outlineLevel="1" x14ac:dyDescent="0.25">
      <c r="A963" t="s">
        <v>109</v>
      </c>
      <c r="B963" t="str">
        <f t="shared" si="14"/>
        <v>GBP44439</v>
      </c>
      <c r="C963" s="36" t="s">
        <v>318</v>
      </c>
      <c r="D963" s="63">
        <v>1.7364999999999999</v>
      </c>
      <c r="E963" s="64">
        <v>44439</v>
      </c>
      <c r="F963" s="65">
        <v>44439</v>
      </c>
      <c r="G963" s="64">
        <v>44439.920156793982</v>
      </c>
    </row>
    <row r="964" spans="1:7" outlineLevel="1" x14ac:dyDescent="0.25">
      <c r="A964" t="s">
        <v>109</v>
      </c>
      <c r="B964" t="str">
        <f t="shared" si="14"/>
        <v>GBP44438</v>
      </c>
      <c r="C964" s="36" t="s">
        <v>318</v>
      </c>
      <c r="D964" s="63">
        <v>1.7338</v>
      </c>
      <c r="E964" s="64">
        <v>44438</v>
      </c>
      <c r="F964" s="65">
        <v>44438</v>
      </c>
      <c r="G964" s="64">
        <v>44438.92015578704</v>
      </c>
    </row>
    <row r="965" spans="1:7" outlineLevel="1" x14ac:dyDescent="0.25">
      <c r="A965" t="s">
        <v>109</v>
      </c>
      <c r="B965" t="str">
        <f t="shared" si="14"/>
        <v>GBP44435</v>
      </c>
      <c r="C965" s="36" t="s">
        <v>318</v>
      </c>
      <c r="D965" s="63">
        <v>1.738</v>
      </c>
      <c r="E965" s="64">
        <v>44435</v>
      </c>
      <c r="F965" s="65">
        <v>44437</v>
      </c>
      <c r="G965" s="64">
        <v>44435.920084837962</v>
      </c>
    </row>
    <row r="966" spans="1:7" outlineLevel="1" x14ac:dyDescent="0.25">
      <c r="A966" t="s">
        <v>109</v>
      </c>
      <c r="B966" t="str">
        <f t="shared" ref="B966:B1029" si="15">C966&amp;E966</f>
        <v>GBP44434</v>
      </c>
      <c r="C966" s="36" t="s">
        <v>318</v>
      </c>
      <c r="D966" s="63">
        <v>1.7345999999999999</v>
      </c>
      <c r="E966" s="64">
        <v>44434</v>
      </c>
      <c r="F966" s="65">
        <v>44434</v>
      </c>
      <c r="G966" s="64">
        <v>44434.919944907408</v>
      </c>
    </row>
    <row r="967" spans="1:7" outlineLevel="1" x14ac:dyDescent="0.25">
      <c r="A967" t="s">
        <v>109</v>
      </c>
      <c r="B967" t="str">
        <f t="shared" si="15"/>
        <v>GBP44433</v>
      </c>
      <c r="C967" s="36" t="s">
        <v>318</v>
      </c>
      <c r="D967" s="63">
        <v>1.7329000000000001</v>
      </c>
      <c r="E967" s="64">
        <v>44433</v>
      </c>
      <c r="F967" s="65">
        <v>44433</v>
      </c>
      <c r="G967" s="64">
        <v>44433.919950543983</v>
      </c>
    </row>
    <row r="968" spans="1:7" outlineLevel="1" x14ac:dyDescent="0.25">
      <c r="A968" t="s">
        <v>109</v>
      </c>
      <c r="B968" t="str">
        <f t="shared" si="15"/>
        <v>GBP44432</v>
      </c>
      <c r="C968" s="36" t="s">
        <v>318</v>
      </c>
      <c r="D968" s="63">
        <v>1.7302999999999999</v>
      </c>
      <c r="E968" s="64">
        <v>44432</v>
      </c>
      <c r="F968" s="65">
        <v>44432</v>
      </c>
      <c r="G968" s="64">
        <v>44432.919876006941</v>
      </c>
    </row>
    <row r="969" spans="1:7" outlineLevel="1" x14ac:dyDescent="0.25">
      <c r="A969" t="s">
        <v>109</v>
      </c>
      <c r="B969" t="str">
        <f t="shared" si="15"/>
        <v>GBP44431</v>
      </c>
      <c r="C969" s="36" t="s">
        <v>318</v>
      </c>
      <c r="D969" s="63">
        <v>1.7392000000000001</v>
      </c>
      <c r="E969" s="64">
        <v>44431</v>
      </c>
      <c r="F969" s="65">
        <v>44431</v>
      </c>
      <c r="G969" s="64">
        <v>44431.919861076392</v>
      </c>
    </row>
    <row r="970" spans="1:7" outlineLevel="1" x14ac:dyDescent="0.25">
      <c r="A970" t="s">
        <v>109</v>
      </c>
      <c r="B970" t="str">
        <f t="shared" si="15"/>
        <v>GBP44428</v>
      </c>
      <c r="C970" s="36" t="s">
        <v>318</v>
      </c>
      <c r="D970" s="63">
        <v>1.7512000000000001</v>
      </c>
      <c r="E970" s="64">
        <v>44428</v>
      </c>
      <c r="F970" s="65">
        <v>44430</v>
      </c>
      <c r="G970" s="64">
        <v>44428.918752627316</v>
      </c>
    </row>
    <row r="971" spans="1:7" outlineLevel="1" x14ac:dyDescent="0.25">
      <c r="A971" t="s">
        <v>109</v>
      </c>
      <c r="B971" t="str">
        <f t="shared" si="15"/>
        <v>GBP44427</v>
      </c>
      <c r="C971" s="36" t="s">
        <v>318</v>
      </c>
      <c r="D971" s="63">
        <v>1.7475000000000001</v>
      </c>
      <c r="E971" s="64">
        <v>44427</v>
      </c>
      <c r="F971" s="65">
        <v>44427</v>
      </c>
      <c r="G971" s="64">
        <v>44427.918716400462</v>
      </c>
    </row>
    <row r="972" spans="1:7" outlineLevel="1" x14ac:dyDescent="0.25">
      <c r="A972" t="s">
        <v>109</v>
      </c>
      <c r="B972" t="str">
        <f t="shared" si="15"/>
        <v>GBP44426</v>
      </c>
      <c r="C972" s="36" t="s">
        <v>318</v>
      </c>
      <c r="D972" s="63">
        <v>1.7376</v>
      </c>
      <c r="E972" s="64">
        <v>44426</v>
      </c>
      <c r="F972" s="65">
        <v>44426</v>
      </c>
      <c r="G972" s="64">
        <v>44426.918656631948</v>
      </c>
    </row>
    <row r="973" spans="1:7" outlineLevel="1" x14ac:dyDescent="0.25">
      <c r="A973" t="s">
        <v>109</v>
      </c>
      <c r="B973" t="str">
        <f t="shared" si="15"/>
        <v>GBP44425</v>
      </c>
      <c r="C973" s="36" t="s">
        <v>318</v>
      </c>
      <c r="D973" s="63">
        <v>1.7354000000000001</v>
      </c>
      <c r="E973" s="64">
        <v>44425</v>
      </c>
      <c r="F973" s="65">
        <v>44425</v>
      </c>
      <c r="G973" s="64">
        <v>44425.918660914351</v>
      </c>
    </row>
    <row r="974" spans="1:7" outlineLevel="1" x14ac:dyDescent="0.25">
      <c r="A974" t="s">
        <v>109</v>
      </c>
      <c r="B974" t="str">
        <f t="shared" si="15"/>
        <v>GBP44424</v>
      </c>
      <c r="C974" s="36" t="s">
        <v>318</v>
      </c>
      <c r="D974" s="63">
        <v>1.7405999999999999</v>
      </c>
      <c r="E974" s="64">
        <v>44424</v>
      </c>
      <c r="F974" s="65">
        <v>44424</v>
      </c>
      <c r="G974" s="64">
        <v>44424.918611493056</v>
      </c>
    </row>
    <row r="975" spans="1:7" outlineLevel="1" x14ac:dyDescent="0.25">
      <c r="A975" t="s">
        <v>109</v>
      </c>
      <c r="B975" t="str">
        <f t="shared" si="15"/>
        <v>GBP44421</v>
      </c>
      <c r="C975" s="36" t="s">
        <v>318</v>
      </c>
      <c r="D975" s="63">
        <v>1.7339</v>
      </c>
      <c r="E975" s="64">
        <v>44421</v>
      </c>
      <c r="F975" s="65">
        <v>44423</v>
      </c>
      <c r="G975" s="64">
        <v>44421.918543518521</v>
      </c>
    </row>
    <row r="976" spans="1:7" outlineLevel="1" x14ac:dyDescent="0.25">
      <c r="A976" t="s">
        <v>109</v>
      </c>
      <c r="B976" t="str">
        <f t="shared" si="15"/>
        <v>GBP44420</v>
      </c>
      <c r="C976" s="36" t="s">
        <v>318</v>
      </c>
      <c r="D976" s="63">
        <v>1.7307999999999999</v>
      </c>
      <c r="E976" s="64">
        <v>44420</v>
      </c>
      <c r="F976" s="65">
        <v>44420</v>
      </c>
      <c r="G976" s="64">
        <v>44420.918509293981</v>
      </c>
    </row>
    <row r="977" spans="1:7" outlineLevel="1" x14ac:dyDescent="0.25">
      <c r="A977" t="s">
        <v>109</v>
      </c>
      <c r="B977" t="str">
        <f t="shared" si="15"/>
        <v>GBP44419</v>
      </c>
      <c r="C977" s="36" t="s">
        <v>318</v>
      </c>
      <c r="D977" s="63">
        <v>1.734</v>
      </c>
      <c r="E977" s="64">
        <v>44419</v>
      </c>
      <c r="F977" s="65">
        <v>44419</v>
      </c>
      <c r="G977" s="64">
        <v>44419.918441747686</v>
      </c>
    </row>
    <row r="978" spans="1:7" outlineLevel="1" x14ac:dyDescent="0.25">
      <c r="A978" t="s">
        <v>109</v>
      </c>
      <c r="B978" t="str">
        <f t="shared" si="15"/>
        <v>GBP44418</v>
      </c>
      <c r="C978" s="36" t="s">
        <v>318</v>
      </c>
      <c r="D978" s="63">
        <v>1.7359</v>
      </c>
      <c r="E978" s="64">
        <v>44418</v>
      </c>
      <c r="F978" s="65">
        <v>44418</v>
      </c>
      <c r="G978" s="64">
        <v>44418.918465277777</v>
      </c>
    </row>
    <row r="979" spans="1:7" outlineLevel="1" x14ac:dyDescent="0.25">
      <c r="A979" t="s">
        <v>109</v>
      </c>
      <c r="B979" t="str">
        <f t="shared" si="15"/>
        <v>GBP44417</v>
      </c>
      <c r="C979" s="36" t="s">
        <v>318</v>
      </c>
      <c r="D979" s="63">
        <v>1.7414000000000001</v>
      </c>
      <c r="E979" s="64">
        <v>44417</v>
      </c>
      <c r="F979" s="65">
        <v>44417</v>
      </c>
      <c r="G979" s="64">
        <v>44417.918424386575</v>
      </c>
    </row>
    <row r="980" spans="1:7" outlineLevel="1" x14ac:dyDescent="0.25">
      <c r="A980" t="s">
        <v>109</v>
      </c>
      <c r="B980" t="str">
        <f t="shared" si="15"/>
        <v>GBP44414</v>
      </c>
      <c r="C980" s="36" t="s">
        <v>318</v>
      </c>
      <c r="D980" s="63">
        <v>1.742</v>
      </c>
      <c r="E980" s="64">
        <v>44414</v>
      </c>
      <c r="F980" s="65">
        <v>44416</v>
      </c>
      <c r="G980" s="64">
        <v>44414.918323576392</v>
      </c>
    </row>
    <row r="981" spans="1:7" outlineLevel="1" x14ac:dyDescent="0.25">
      <c r="A981" t="s">
        <v>109</v>
      </c>
      <c r="B981" t="str">
        <f t="shared" si="15"/>
        <v>GBP44413</v>
      </c>
      <c r="C981" s="36" t="s">
        <v>318</v>
      </c>
      <c r="D981" s="63">
        <v>1.7405999999999999</v>
      </c>
      <c r="E981" s="64">
        <v>44413</v>
      </c>
      <c r="F981" s="65">
        <v>44413</v>
      </c>
      <c r="G981" s="64">
        <v>44413.918310763889</v>
      </c>
    </row>
    <row r="982" spans="1:7" outlineLevel="1" x14ac:dyDescent="0.25">
      <c r="A982" t="s">
        <v>109</v>
      </c>
      <c r="B982" t="str">
        <f t="shared" si="15"/>
        <v>GBP44412</v>
      </c>
      <c r="C982" s="36" t="s">
        <v>318</v>
      </c>
      <c r="D982" s="63">
        <v>1.7452000000000001</v>
      </c>
      <c r="E982" s="64">
        <v>44412</v>
      </c>
      <c r="F982" s="65">
        <v>44412</v>
      </c>
      <c r="G982" s="64">
        <v>44412.918273298608</v>
      </c>
    </row>
    <row r="983" spans="1:7" outlineLevel="1" x14ac:dyDescent="0.25">
      <c r="A983" t="s">
        <v>109</v>
      </c>
      <c r="B983" t="str">
        <f t="shared" si="15"/>
        <v>GBP44411</v>
      </c>
      <c r="C983" s="36" t="s">
        <v>318</v>
      </c>
      <c r="D983" s="63">
        <v>1.7450000000000001</v>
      </c>
      <c r="E983" s="64">
        <v>44411</v>
      </c>
      <c r="F983" s="65">
        <v>44411</v>
      </c>
      <c r="G983" s="64">
        <v>44411.918228668983</v>
      </c>
    </row>
    <row r="984" spans="1:7" outlineLevel="1" x14ac:dyDescent="0.25">
      <c r="A984" t="s">
        <v>109</v>
      </c>
      <c r="B984" t="str">
        <f t="shared" si="15"/>
        <v>GBP44407</v>
      </c>
      <c r="C984" s="36" t="s">
        <v>318</v>
      </c>
      <c r="D984" s="63">
        <v>1.7343</v>
      </c>
      <c r="E984" s="64">
        <v>44407</v>
      </c>
      <c r="F984" s="65">
        <v>44410</v>
      </c>
      <c r="G984" s="64">
        <v>44407.919968518516</v>
      </c>
    </row>
    <row r="985" spans="1:7" outlineLevel="1" x14ac:dyDescent="0.25">
      <c r="A985" t="s">
        <v>109</v>
      </c>
      <c r="B985" t="str">
        <f t="shared" si="15"/>
        <v>GBP44406</v>
      </c>
      <c r="C985" s="36" t="s">
        <v>318</v>
      </c>
      <c r="D985" s="63">
        <v>1.7388999999999999</v>
      </c>
      <c r="E985" s="64">
        <v>44406</v>
      </c>
      <c r="F985" s="65">
        <v>44406</v>
      </c>
      <c r="G985" s="64">
        <v>44406.919904664355</v>
      </c>
    </row>
    <row r="986" spans="1:7" outlineLevel="1" x14ac:dyDescent="0.25">
      <c r="A986" t="s">
        <v>109</v>
      </c>
      <c r="B986" t="str">
        <f t="shared" si="15"/>
        <v>GBP44405</v>
      </c>
      <c r="C986" s="36" t="s">
        <v>318</v>
      </c>
      <c r="D986" s="63">
        <v>1.7439</v>
      </c>
      <c r="E986" s="64">
        <v>44405</v>
      </c>
      <c r="F986" s="65">
        <v>44405</v>
      </c>
      <c r="G986" s="64">
        <v>44405.919886111114</v>
      </c>
    </row>
    <row r="987" spans="1:7" outlineLevel="1" x14ac:dyDescent="0.25">
      <c r="A987" t="s">
        <v>109</v>
      </c>
      <c r="B987" t="str">
        <f t="shared" si="15"/>
        <v>GBP44404</v>
      </c>
      <c r="C987" s="36" t="s">
        <v>318</v>
      </c>
      <c r="D987" s="63">
        <v>1.7434000000000001</v>
      </c>
      <c r="E987" s="64">
        <v>44404</v>
      </c>
      <c r="F987" s="65">
        <v>44404</v>
      </c>
      <c r="G987" s="64">
        <v>44404.919855983797</v>
      </c>
    </row>
    <row r="988" spans="1:7" outlineLevel="1" x14ac:dyDescent="0.25">
      <c r="A988" t="s">
        <v>109</v>
      </c>
      <c r="B988" t="str">
        <f t="shared" si="15"/>
        <v>GBP44403</v>
      </c>
      <c r="C988" s="36" t="s">
        <v>318</v>
      </c>
      <c r="D988" s="63">
        <v>1.7337</v>
      </c>
      <c r="E988" s="64">
        <v>44403</v>
      </c>
      <c r="F988" s="65">
        <v>44403</v>
      </c>
      <c r="G988" s="64">
        <v>44403.919816168978</v>
      </c>
    </row>
    <row r="989" spans="1:7" outlineLevel="1" x14ac:dyDescent="0.25">
      <c r="A989" t="s">
        <v>109</v>
      </c>
      <c r="B989" t="str">
        <f t="shared" si="15"/>
        <v>GBP44400</v>
      </c>
      <c r="C989" s="36" t="s">
        <v>318</v>
      </c>
      <c r="D989" s="63">
        <v>1.7299</v>
      </c>
      <c r="E989" s="64">
        <v>44400</v>
      </c>
      <c r="F989" s="65">
        <v>44402</v>
      </c>
      <c r="G989" s="64">
        <v>44400.920062534722</v>
      </c>
    </row>
    <row r="990" spans="1:7" outlineLevel="1" x14ac:dyDescent="0.25">
      <c r="A990" t="s">
        <v>109</v>
      </c>
      <c r="B990" t="str">
        <f t="shared" si="15"/>
        <v>GBP44399</v>
      </c>
      <c r="C990" s="36" t="s">
        <v>318</v>
      </c>
      <c r="D990" s="63">
        <v>1.7298</v>
      </c>
      <c r="E990" s="64">
        <v>44399</v>
      </c>
      <c r="F990" s="65">
        <v>44399</v>
      </c>
      <c r="G990" s="64">
        <v>44399.920058993055</v>
      </c>
    </row>
    <row r="991" spans="1:7" outlineLevel="1" x14ac:dyDescent="0.25">
      <c r="A991" t="s">
        <v>109</v>
      </c>
      <c r="B991" t="str">
        <f t="shared" si="15"/>
        <v>GBP44398</v>
      </c>
      <c r="C991" s="36" t="s">
        <v>318</v>
      </c>
      <c r="D991" s="63">
        <v>1.7230000000000001</v>
      </c>
      <c r="E991" s="64">
        <v>44398</v>
      </c>
      <c r="F991" s="65">
        <v>44398</v>
      </c>
      <c r="G991" s="64">
        <v>44398.919481446763</v>
      </c>
    </row>
    <row r="992" spans="1:7" outlineLevel="1" x14ac:dyDescent="0.25">
      <c r="A992" t="s">
        <v>109</v>
      </c>
      <c r="B992" t="str">
        <f t="shared" si="15"/>
        <v>GBP44397</v>
      </c>
      <c r="C992" s="36" t="s">
        <v>318</v>
      </c>
      <c r="D992" s="63">
        <v>1.7329000000000001</v>
      </c>
      <c r="E992" s="64">
        <v>44397</v>
      </c>
      <c r="F992" s="65">
        <v>44397</v>
      </c>
      <c r="G992" s="64">
        <v>44397.919423692132</v>
      </c>
    </row>
    <row r="993" spans="1:7" outlineLevel="1" x14ac:dyDescent="0.25">
      <c r="A993" t="s">
        <v>109</v>
      </c>
      <c r="B993" t="str">
        <f t="shared" si="15"/>
        <v>GBP44396</v>
      </c>
      <c r="C993" s="36" t="s">
        <v>318</v>
      </c>
      <c r="D993" s="63">
        <v>1.7458</v>
      </c>
      <c r="E993" s="64">
        <v>44396</v>
      </c>
      <c r="F993" s="65">
        <v>44396</v>
      </c>
      <c r="G993" s="64">
        <v>44396.919414351854</v>
      </c>
    </row>
    <row r="994" spans="1:7" outlineLevel="1" x14ac:dyDescent="0.25">
      <c r="A994" t="s">
        <v>109</v>
      </c>
      <c r="B994" t="str">
        <f t="shared" si="15"/>
        <v>GBP44393</v>
      </c>
      <c r="C994" s="36" t="s">
        <v>318</v>
      </c>
      <c r="D994" s="63">
        <v>1.7363</v>
      </c>
      <c r="E994" s="64">
        <v>44393</v>
      </c>
      <c r="F994" s="65">
        <v>44395</v>
      </c>
      <c r="G994" s="64">
        <v>44393.919365127316</v>
      </c>
    </row>
    <row r="995" spans="1:7" outlineLevel="1" x14ac:dyDescent="0.25">
      <c r="A995" t="s">
        <v>109</v>
      </c>
      <c r="B995" t="str">
        <f t="shared" si="15"/>
        <v>GBP44392</v>
      </c>
      <c r="C995" s="36" t="s">
        <v>318</v>
      </c>
      <c r="D995" s="63">
        <v>1.7396</v>
      </c>
      <c r="E995" s="64">
        <v>44392</v>
      </c>
      <c r="F995" s="65">
        <v>44392</v>
      </c>
      <c r="G995" s="64">
        <v>44392.919299687499</v>
      </c>
    </row>
    <row r="996" spans="1:7" outlineLevel="1" x14ac:dyDescent="0.25">
      <c r="A996" t="s">
        <v>109</v>
      </c>
      <c r="B996" t="str">
        <f t="shared" si="15"/>
        <v>GBP44391</v>
      </c>
      <c r="C996" s="36" t="s">
        <v>318</v>
      </c>
      <c r="D996" s="63">
        <v>1.7326999999999999</v>
      </c>
      <c r="E996" s="64">
        <v>44391</v>
      </c>
      <c r="F996" s="65">
        <v>44391</v>
      </c>
      <c r="G996" s="64">
        <v>44391.919279594906</v>
      </c>
    </row>
    <row r="997" spans="1:7" outlineLevel="1" x14ac:dyDescent="0.25">
      <c r="A997" t="s">
        <v>109</v>
      </c>
      <c r="B997" t="str">
        <f t="shared" si="15"/>
        <v>GBP44390</v>
      </c>
      <c r="C997" s="36" t="s">
        <v>318</v>
      </c>
      <c r="D997" s="63">
        <v>1.7306999999999999</v>
      </c>
      <c r="E997" s="64">
        <v>44390</v>
      </c>
      <c r="F997" s="65">
        <v>44390</v>
      </c>
      <c r="G997" s="64">
        <v>44390.919258182868</v>
      </c>
    </row>
    <row r="998" spans="1:7" outlineLevel="1" x14ac:dyDescent="0.25">
      <c r="A998" t="s">
        <v>109</v>
      </c>
      <c r="B998" t="str">
        <f t="shared" si="15"/>
        <v>GBP44389</v>
      </c>
      <c r="C998" s="36" t="s">
        <v>318</v>
      </c>
      <c r="D998" s="63">
        <v>1.7303999999999999</v>
      </c>
      <c r="E998" s="64">
        <v>44389</v>
      </c>
      <c r="F998" s="65">
        <v>44389</v>
      </c>
      <c r="G998" s="64">
        <v>44389.919246030091</v>
      </c>
    </row>
    <row r="999" spans="1:7" outlineLevel="1" x14ac:dyDescent="0.25">
      <c r="A999" t="s">
        <v>109</v>
      </c>
      <c r="B999" t="str">
        <f t="shared" si="15"/>
        <v>GBP44386</v>
      </c>
      <c r="C999" s="36" t="s">
        <v>318</v>
      </c>
      <c r="D999" s="63">
        <v>1.7290000000000001</v>
      </c>
      <c r="E999" s="64">
        <v>44386</v>
      </c>
      <c r="F999" s="65">
        <v>44388</v>
      </c>
      <c r="G999" s="64">
        <v>44386.919127974536</v>
      </c>
    </row>
    <row r="1000" spans="1:7" outlineLevel="1" x14ac:dyDescent="0.25">
      <c r="A1000" t="s">
        <v>109</v>
      </c>
      <c r="B1000" t="str">
        <f t="shared" si="15"/>
        <v>GBP44385</v>
      </c>
      <c r="C1000" s="36" t="s">
        <v>318</v>
      </c>
      <c r="D1000" s="63">
        <v>1.7269000000000001</v>
      </c>
      <c r="E1000" s="64">
        <v>44385</v>
      </c>
      <c r="F1000" s="65">
        <v>44385</v>
      </c>
      <c r="G1000" s="64">
        <v>44385.91910806713</v>
      </c>
    </row>
    <row r="1001" spans="1:7" outlineLevel="1" x14ac:dyDescent="0.25">
      <c r="A1001" t="s">
        <v>109</v>
      </c>
      <c r="B1001" t="str">
        <f t="shared" si="15"/>
        <v>GBP44384</v>
      </c>
      <c r="C1001" s="36" t="s">
        <v>318</v>
      </c>
      <c r="D1001" s="63">
        <v>1.7215</v>
      </c>
      <c r="E1001" s="64">
        <v>44384</v>
      </c>
      <c r="F1001" s="65">
        <v>44384</v>
      </c>
      <c r="G1001" s="64">
        <v>44384.919045949071</v>
      </c>
    </row>
    <row r="1002" spans="1:7" outlineLevel="1" x14ac:dyDescent="0.25">
      <c r="A1002" t="s">
        <v>109</v>
      </c>
      <c r="B1002" t="str">
        <f t="shared" si="15"/>
        <v>GBP44383</v>
      </c>
      <c r="C1002" s="36" t="s">
        <v>318</v>
      </c>
      <c r="D1002" s="63">
        <v>1.7188000000000001</v>
      </c>
      <c r="E1002" s="64">
        <v>44383</v>
      </c>
      <c r="F1002" s="65">
        <v>44383</v>
      </c>
      <c r="G1002" s="64">
        <v>44383.919047569441</v>
      </c>
    </row>
    <row r="1003" spans="1:7" outlineLevel="1" x14ac:dyDescent="0.25">
      <c r="A1003" t="s">
        <v>109</v>
      </c>
      <c r="B1003" t="str">
        <f t="shared" si="15"/>
        <v>GBP44382</v>
      </c>
      <c r="C1003" s="36" t="s">
        <v>318</v>
      </c>
      <c r="D1003" s="63">
        <v>1.7096</v>
      </c>
      <c r="E1003" s="64">
        <v>44382</v>
      </c>
      <c r="F1003" s="65">
        <v>44382</v>
      </c>
      <c r="G1003" s="64">
        <v>44382.91898545139</v>
      </c>
    </row>
    <row r="1004" spans="1:7" outlineLevel="1" x14ac:dyDescent="0.25">
      <c r="A1004" t="s">
        <v>109</v>
      </c>
      <c r="B1004" t="str">
        <f t="shared" si="15"/>
        <v>GBP44379</v>
      </c>
      <c r="C1004" s="36" t="s">
        <v>318</v>
      </c>
      <c r="D1004" s="63">
        <v>1.7047000000000001</v>
      </c>
      <c r="E1004" s="64">
        <v>44379</v>
      </c>
      <c r="F1004" s="65">
        <v>44381</v>
      </c>
      <c r="G1004" s="64">
        <v>44379.918892048612</v>
      </c>
    </row>
    <row r="1005" spans="1:7" outlineLevel="1" x14ac:dyDescent="0.25">
      <c r="A1005" t="s">
        <v>109</v>
      </c>
      <c r="B1005" t="str">
        <f t="shared" si="15"/>
        <v>GBP44377</v>
      </c>
      <c r="C1005" s="36" t="s">
        <v>318</v>
      </c>
      <c r="D1005" s="63">
        <v>1.7125999999999999</v>
      </c>
      <c r="E1005" s="64">
        <v>44377</v>
      </c>
      <c r="F1005" s="65">
        <v>44378</v>
      </c>
      <c r="G1005" s="64">
        <v>44377.918869212961</v>
      </c>
    </row>
    <row r="1006" spans="1:7" outlineLevel="1" x14ac:dyDescent="0.25">
      <c r="A1006" t="s">
        <v>109</v>
      </c>
      <c r="B1006" t="str">
        <f t="shared" si="15"/>
        <v>GBP44376</v>
      </c>
      <c r="C1006" s="36" t="s">
        <v>318</v>
      </c>
      <c r="D1006" s="63">
        <v>1.7138</v>
      </c>
      <c r="E1006" s="64">
        <v>44376</v>
      </c>
      <c r="F1006" s="65">
        <v>44376</v>
      </c>
      <c r="G1006" s="64">
        <v>44376.918810300929</v>
      </c>
    </row>
    <row r="1007" spans="1:7" outlineLevel="1" x14ac:dyDescent="0.25">
      <c r="A1007" t="s">
        <v>109</v>
      </c>
      <c r="B1007" t="str">
        <f t="shared" si="15"/>
        <v>GBP44375</v>
      </c>
      <c r="C1007" s="36" t="s">
        <v>318</v>
      </c>
      <c r="D1007" s="63">
        <v>1.7134</v>
      </c>
      <c r="E1007" s="64">
        <v>44375</v>
      </c>
      <c r="F1007" s="65">
        <v>44375</v>
      </c>
      <c r="G1007" s="64">
        <v>44375.918770104166</v>
      </c>
    </row>
    <row r="1008" spans="1:7" outlineLevel="1" x14ac:dyDescent="0.25">
      <c r="A1008" t="s">
        <v>109</v>
      </c>
      <c r="B1008" t="str">
        <f t="shared" si="15"/>
        <v>GBP44372</v>
      </c>
      <c r="C1008" s="36" t="s">
        <v>318</v>
      </c>
      <c r="D1008" s="63">
        <v>1.7088000000000001</v>
      </c>
      <c r="E1008" s="64">
        <v>44372</v>
      </c>
      <c r="F1008" s="65">
        <v>44374</v>
      </c>
      <c r="G1008" s="64">
        <v>44372.91870185185</v>
      </c>
    </row>
    <row r="1009" spans="1:7" outlineLevel="1" x14ac:dyDescent="0.25">
      <c r="A1009" t="s">
        <v>109</v>
      </c>
      <c r="B1009" t="str">
        <f t="shared" si="15"/>
        <v>GBP44371</v>
      </c>
      <c r="C1009" s="36" t="s">
        <v>318</v>
      </c>
      <c r="D1009" s="63">
        <v>1.7141</v>
      </c>
      <c r="E1009" s="64">
        <v>44371</v>
      </c>
      <c r="F1009" s="65">
        <v>44371</v>
      </c>
      <c r="G1009" s="64">
        <v>44371.919384872686</v>
      </c>
    </row>
    <row r="1010" spans="1:7" outlineLevel="1" x14ac:dyDescent="0.25">
      <c r="A1010" t="s">
        <v>109</v>
      </c>
      <c r="B1010" t="str">
        <f t="shared" si="15"/>
        <v>GBP44370</v>
      </c>
      <c r="C1010" s="36" t="s">
        <v>318</v>
      </c>
      <c r="D1010" s="63">
        <v>1.7170000000000001</v>
      </c>
      <c r="E1010" s="64">
        <v>44370</v>
      </c>
      <c r="F1010" s="65">
        <v>44370</v>
      </c>
      <c r="G1010" s="64">
        <v>44370.919366817128</v>
      </c>
    </row>
    <row r="1011" spans="1:7" outlineLevel="1" x14ac:dyDescent="0.25">
      <c r="A1011" t="s">
        <v>109</v>
      </c>
      <c r="B1011" t="str">
        <f t="shared" si="15"/>
        <v>GBP44369</v>
      </c>
      <c r="C1011" s="36" t="s">
        <v>318</v>
      </c>
      <c r="D1011" s="63">
        <v>1.7202999999999999</v>
      </c>
      <c r="E1011" s="64">
        <v>44369</v>
      </c>
      <c r="F1011" s="65">
        <v>44369</v>
      </c>
      <c r="G1011" s="64">
        <v>44369.919342939815</v>
      </c>
    </row>
    <row r="1012" spans="1:7" outlineLevel="1" x14ac:dyDescent="0.25">
      <c r="A1012" t="s">
        <v>109</v>
      </c>
      <c r="B1012" t="str">
        <f t="shared" si="15"/>
        <v>GBP44368</v>
      </c>
      <c r="C1012" s="36" t="s">
        <v>318</v>
      </c>
      <c r="D1012" s="63">
        <v>1.722</v>
      </c>
      <c r="E1012" s="64">
        <v>44368</v>
      </c>
      <c r="F1012" s="65">
        <v>44368</v>
      </c>
      <c r="G1012" s="64">
        <v>44368.918054710652</v>
      </c>
    </row>
    <row r="1013" spans="1:7" outlineLevel="1" x14ac:dyDescent="0.25">
      <c r="A1013" t="s">
        <v>109</v>
      </c>
      <c r="B1013" t="str">
        <f t="shared" si="15"/>
        <v>GBP44365</v>
      </c>
      <c r="C1013" s="36" t="s">
        <v>318</v>
      </c>
      <c r="D1013" s="63">
        <v>1.7174</v>
      </c>
      <c r="E1013" s="64">
        <v>44365</v>
      </c>
      <c r="F1013" s="65">
        <v>44367</v>
      </c>
      <c r="G1013" s="64">
        <v>44365.918205787035</v>
      </c>
    </row>
    <row r="1014" spans="1:7" outlineLevel="1" x14ac:dyDescent="0.25">
      <c r="A1014" t="s">
        <v>109</v>
      </c>
      <c r="B1014" t="str">
        <f t="shared" si="15"/>
        <v>GBP44364</v>
      </c>
      <c r="C1014" s="36" t="s">
        <v>318</v>
      </c>
      <c r="D1014" s="63">
        <v>1.7191000000000001</v>
      </c>
      <c r="E1014" s="64">
        <v>44364</v>
      </c>
      <c r="F1014" s="65">
        <v>44364</v>
      </c>
      <c r="G1014" s="64">
        <v>44364.918171180558</v>
      </c>
    </row>
    <row r="1015" spans="1:7" outlineLevel="1" x14ac:dyDescent="0.25">
      <c r="A1015" t="s">
        <v>109</v>
      </c>
      <c r="B1015" t="str">
        <f t="shared" si="15"/>
        <v>GBP44363</v>
      </c>
      <c r="C1015" s="36" t="s">
        <v>318</v>
      </c>
      <c r="D1015" s="63">
        <v>1.7173</v>
      </c>
      <c r="E1015" s="64">
        <v>44363</v>
      </c>
      <c r="F1015" s="65">
        <v>44363</v>
      </c>
      <c r="G1015" s="64">
        <v>44363.918124571763</v>
      </c>
    </row>
    <row r="1016" spans="1:7" outlineLevel="1" x14ac:dyDescent="0.25">
      <c r="A1016" t="s">
        <v>109</v>
      </c>
      <c r="B1016" t="str">
        <f t="shared" si="15"/>
        <v>GBP44362</v>
      </c>
      <c r="C1016" s="36" t="s">
        <v>318</v>
      </c>
      <c r="D1016" s="63">
        <v>1.7158</v>
      </c>
      <c r="E1016" s="64">
        <v>44362</v>
      </c>
      <c r="F1016" s="65">
        <v>44362</v>
      </c>
      <c r="G1016" s="64">
        <v>44362.918103124997</v>
      </c>
    </row>
    <row r="1017" spans="1:7" outlineLevel="1" x14ac:dyDescent="0.25">
      <c r="A1017" t="s">
        <v>109</v>
      </c>
      <c r="B1017" t="str">
        <f t="shared" si="15"/>
        <v>GBP44361</v>
      </c>
      <c r="C1017" s="36" t="s">
        <v>318</v>
      </c>
      <c r="D1017" s="63">
        <v>1.7136</v>
      </c>
      <c r="E1017" s="64">
        <v>44361</v>
      </c>
      <c r="F1017" s="65">
        <v>44361</v>
      </c>
      <c r="G1017" s="64">
        <v>44361.918090196756</v>
      </c>
    </row>
    <row r="1018" spans="1:7" outlineLevel="1" x14ac:dyDescent="0.25">
      <c r="A1018" t="s">
        <v>109</v>
      </c>
      <c r="B1018" t="str">
        <f t="shared" si="15"/>
        <v>GBP44358</v>
      </c>
      <c r="C1018" s="36" t="s">
        <v>318</v>
      </c>
      <c r="D1018" s="63">
        <v>1.7149000000000001</v>
      </c>
      <c r="E1018" s="64">
        <v>44358</v>
      </c>
      <c r="F1018" s="65">
        <v>44360</v>
      </c>
      <c r="G1018" s="64">
        <v>44358.917920173611</v>
      </c>
    </row>
    <row r="1019" spans="1:7" outlineLevel="1" x14ac:dyDescent="0.25">
      <c r="A1019" t="s">
        <v>109</v>
      </c>
      <c r="B1019" t="str">
        <f t="shared" si="15"/>
        <v>GBP44357</v>
      </c>
      <c r="C1019" s="36" t="s">
        <v>318</v>
      </c>
      <c r="D1019" s="63">
        <v>1.712</v>
      </c>
      <c r="E1019" s="64">
        <v>44357</v>
      </c>
      <c r="F1019" s="65">
        <v>44357</v>
      </c>
      <c r="G1019" s="64">
        <v>44357.917892511578</v>
      </c>
    </row>
    <row r="1020" spans="1:7" outlineLevel="1" x14ac:dyDescent="0.25">
      <c r="A1020" t="s">
        <v>109</v>
      </c>
      <c r="B1020" t="str">
        <f t="shared" si="15"/>
        <v>GBP44356</v>
      </c>
      <c r="C1020" s="36" t="s">
        <v>318</v>
      </c>
      <c r="D1020" s="63">
        <v>1.7087000000000001</v>
      </c>
      <c r="E1020" s="64">
        <v>44356</v>
      </c>
      <c r="F1020" s="65">
        <v>44356</v>
      </c>
      <c r="G1020" s="64">
        <v>44356.91785795139</v>
      </c>
    </row>
    <row r="1021" spans="1:7" outlineLevel="1" x14ac:dyDescent="0.25">
      <c r="A1021" t="s">
        <v>109</v>
      </c>
      <c r="B1021" t="str">
        <f t="shared" si="15"/>
        <v>GBP44355</v>
      </c>
      <c r="C1021" s="36" t="s">
        <v>318</v>
      </c>
      <c r="D1021" s="63">
        <v>1.7116</v>
      </c>
      <c r="E1021" s="64">
        <v>44355</v>
      </c>
      <c r="F1021" s="65">
        <v>44355</v>
      </c>
      <c r="G1021" s="64">
        <v>44355.917863807874</v>
      </c>
    </row>
    <row r="1022" spans="1:7" outlineLevel="1" x14ac:dyDescent="0.25">
      <c r="A1022" t="s">
        <v>109</v>
      </c>
      <c r="B1022" t="str">
        <f t="shared" si="15"/>
        <v>GBP44354</v>
      </c>
      <c r="C1022" s="36" t="s">
        <v>318</v>
      </c>
      <c r="D1022" s="63">
        <v>1.7117</v>
      </c>
      <c r="E1022" s="64">
        <v>44354</v>
      </c>
      <c r="F1022" s="65">
        <v>44354</v>
      </c>
      <c r="G1022" s="64">
        <v>44354.917840312497</v>
      </c>
    </row>
    <row r="1023" spans="1:7" outlineLevel="1" x14ac:dyDescent="0.25">
      <c r="A1023" t="s">
        <v>109</v>
      </c>
      <c r="B1023" t="str">
        <f t="shared" si="15"/>
        <v>GBP44351</v>
      </c>
      <c r="C1023" s="36" t="s">
        <v>318</v>
      </c>
      <c r="D1023" s="63">
        <v>1.7123999999999999</v>
      </c>
      <c r="E1023" s="64">
        <v>44351</v>
      </c>
      <c r="F1023" s="65">
        <v>44353</v>
      </c>
      <c r="G1023" s="64">
        <v>44351.917715474534</v>
      </c>
    </row>
    <row r="1024" spans="1:7" outlineLevel="1" x14ac:dyDescent="0.25">
      <c r="A1024" t="s">
        <v>109</v>
      </c>
      <c r="B1024" t="str">
        <f t="shared" si="15"/>
        <v>GBP44350</v>
      </c>
      <c r="C1024" s="36" t="s">
        <v>318</v>
      </c>
      <c r="D1024" s="63">
        <v>1.7081</v>
      </c>
      <c r="E1024" s="64">
        <v>44350</v>
      </c>
      <c r="F1024" s="65">
        <v>44350</v>
      </c>
      <c r="G1024" s="64">
        <v>44350.917738159726</v>
      </c>
    </row>
    <row r="1025" spans="1:7" outlineLevel="1" x14ac:dyDescent="0.25">
      <c r="A1025" t="s">
        <v>109</v>
      </c>
      <c r="B1025" t="str">
        <f t="shared" si="15"/>
        <v>GBP44349</v>
      </c>
      <c r="C1025" s="36" t="s">
        <v>318</v>
      </c>
      <c r="D1025" s="63">
        <v>1.7077</v>
      </c>
      <c r="E1025" s="64">
        <v>44349</v>
      </c>
      <c r="F1025" s="65">
        <v>44349</v>
      </c>
      <c r="G1025" s="64">
        <v>44349.917708136571</v>
      </c>
    </row>
    <row r="1026" spans="1:7" outlineLevel="1" x14ac:dyDescent="0.25">
      <c r="A1026" t="s">
        <v>109</v>
      </c>
      <c r="B1026" t="str">
        <f t="shared" si="15"/>
        <v>GBP44348</v>
      </c>
      <c r="C1026" s="36" t="s">
        <v>318</v>
      </c>
      <c r="D1026" s="63">
        <v>1.7057</v>
      </c>
      <c r="E1026" s="64">
        <v>44348</v>
      </c>
      <c r="F1026" s="65">
        <v>44348</v>
      </c>
      <c r="G1026" s="64">
        <v>44348.917672071759</v>
      </c>
    </row>
    <row r="1027" spans="1:7" outlineLevel="1" x14ac:dyDescent="0.25">
      <c r="A1027" t="s">
        <v>109</v>
      </c>
      <c r="B1027" t="str">
        <f t="shared" si="15"/>
        <v>GBP44347</v>
      </c>
      <c r="C1027" s="36" t="s">
        <v>318</v>
      </c>
      <c r="D1027" s="63">
        <v>1.7137</v>
      </c>
      <c r="E1027" s="64">
        <v>44347</v>
      </c>
      <c r="F1027" s="65">
        <v>44347</v>
      </c>
      <c r="G1027" s="64">
        <v>44347.917655173609</v>
      </c>
    </row>
    <row r="1028" spans="1:7" outlineLevel="1" x14ac:dyDescent="0.25">
      <c r="A1028" t="s">
        <v>109</v>
      </c>
      <c r="B1028" t="str">
        <f t="shared" si="15"/>
        <v>GBP44344</v>
      </c>
      <c r="C1028" s="36" t="s">
        <v>318</v>
      </c>
      <c r="D1028" s="63">
        <v>1.7135</v>
      </c>
      <c r="E1028" s="64">
        <v>44344</v>
      </c>
      <c r="F1028" s="65">
        <v>44346</v>
      </c>
      <c r="G1028" s="64">
        <v>44344.917453703703</v>
      </c>
    </row>
    <row r="1029" spans="1:7" outlineLevel="1" x14ac:dyDescent="0.25">
      <c r="A1029" t="s">
        <v>109</v>
      </c>
      <c r="B1029" t="str">
        <f t="shared" si="15"/>
        <v>GBP44343</v>
      </c>
      <c r="C1029" s="36" t="s">
        <v>318</v>
      </c>
      <c r="D1029" s="63">
        <v>1.7123999999999999</v>
      </c>
      <c r="E1029" s="64">
        <v>44343</v>
      </c>
      <c r="F1029" s="65">
        <v>44343</v>
      </c>
      <c r="G1029" s="64">
        <v>44343.917387303241</v>
      </c>
    </row>
    <row r="1030" spans="1:7" outlineLevel="1" x14ac:dyDescent="0.25">
      <c r="A1030" t="s">
        <v>109</v>
      </c>
      <c r="B1030" t="str">
        <f t="shared" ref="B1030:B1093" si="16">C1030&amp;E1030</f>
        <v>GBP44342</v>
      </c>
      <c r="C1030" s="36" t="s">
        <v>318</v>
      </c>
      <c r="D1030" s="63">
        <v>1.7111000000000001</v>
      </c>
      <c r="E1030" s="64">
        <v>44342</v>
      </c>
      <c r="F1030" s="65">
        <v>44342</v>
      </c>
      <c r="G1030" s="64">
        <v>44342.917349768519</v>
      </c>
    </row>
    <row r="1031" spans="1:7" outlineLevel="1" x14ac:dyDescent="0.25">
      <c r="A1031" t="s">
        <v>109</v>
      </c>
      <c r="B1031" t="str">
        <f t="shared" si="16"/>
        <v>GBP44341</v>
      </c>
      <c r="C1031" s="36" t="s">
        <v>318</v>
      </c>
      <c r="D1031" s="63">
        <v>1.7051000000000001</v>
      </c>
      <c r="E1031" s="64">
        <v>44341</v>
      </c>
      <c r="F1031" s="65">
        <v>44341</v>
      </c>
      <c r="G1031" s="64">
        <v>44341.917325497685</v>
      </c>
    </row>
    <row r="1032" spans="1:7" outlineLevel="1" x14ac:dyDescent="0.25">
      <c r="A1032" t="s">
        <v>109</v>
      </c>
      <c r="B1032" t="str">
        <f t="shared" si="16"/>
        <v>GBP44337</v>
      </c>
      <c r="C1032" s="36" t="s">
        <v>318</v>
      </c>
      <c r="D1032" s="63">
        <v>1.7087000000000001</v>
      </c>
      <c r="E1032" s="64">
        <v>44337</v>
      </c>
      <c r="F1032" s="65">
        <v>44340</v>
      </c>
      <c r="G1032" s="64">
        <v>44337.920093368055</v>
      </c>
    </row>
    <row r="1033" spans="1:7" outlineLevel="1" x14ac:dyDescent="0.25">
      <c r="A1033" t="s">
        <v>109</v>
      </c>
      <c r="B1033" t="str">
        <f t="shared" si="16"/>
        <v>GBP44336</v>
      </c>
      <c r="C1033" s="36" t="s">
        <v>318</v>
      </c>
      <c r="D1033" s="63">
        <v>1.7099</v>
      </c>
      <c r="E1033" s="64">
        <v>44336</v>
      </c>
      <c r="F1033" s="65">
        <v>44336</v>
      </c>
      <c r="G1033" s="64">
        <v>44336.920090127314</v>
      </c>
    </row>
    <row r="1034" spans="1:7" outlineLevel="1" x14ac:dyDescent="0.25">
      <c r="A1034" t="s">
        <v>109</v>
      </c>
      <c r="B1034" t="str">
        <f t="shared" si="16"/>
        <v>GBP44335</v>
      </c>
      <c r="C1034" s="36" t="s">
        <v>318</v>
      </c>
      <c r="D1034" s="63">
        <v>1.7119</v>
      </c>
      <c r="E1034" s="64">
        <v>44335</v>
      </c>
      <c r="F1034" s="65">
        <v>44335</v>
      </c>
      <c r="G1034" s="64">
        <v>44335.9200403125</v>
      </c>
    </row>
    <row r="1035" spans="1:7" outlineLevel="1" x14ac:dyDescent="0.25">
      <c r="A1035" t="s">
        <v>109</v>
      </c>
      <c r="B1035" t="str">
        <f t="shared" si="16"/>
        <v>GBP44334</v>
      </c>
      <c r="C1035" s="36" t="s">
        <v>318</v>
      </c>
      <c r="D1035" s="63">
        <v>1.7107000000000001</v>
      </c>
      <c r="E1035" s="64">
        <v>44334</v>
      </c>
      <c r="F1035" s="65">
        <v>44334</v>
      </c>
      <c r="G1035" s="64">
        <v>44334.919997766207</v>
      </c>
    </row>
    <row r="1036" spans="1:7" outlineLevel="1" x14ac:dyDescent="0.25">
      <c r="A1036" t="s">
        <v>109</v>
      </c>
      <c r="B1036" t="str">
        <f t="shared" si="16"/>
        <v>GBP44333</v>
      </c>
      <c r="C1036" s="36" t="s">
        <v>318</v>
      </c>
      <c r="D1036" s="63">
        <v>1.7061999999999999</v>
      </c>
      <c r="E1036" s="64">
        <v>44333</v>
      </c>
      <c r="F1036" s="65">
        <v>44333</v>
      </c>
      <c r="G1036" s="64">
        <v>44333.919976469908</v>
      </c>
    </row>
    <row r="1037" spans="1:7" outlineLevel="1" x14ac:dyDescent="0.25">
      <c r="A1037" t="s">
        <v>109</v>
      </c>
      <c r="B1037" t="str">
        <f t="shared" si="16"/>
        <v>GBP44330</v>
      </c>
      <c r="C1037" s="36" t="s">
        <v>318</v>
      </c>
      <c r="D1037" s="63">
        <v>1.7064999999999999</v>
      </c>
      <c r="E1037" s="64">
        <v>44330</v>
      </c>
      <c r="F1037" s="65">
        <v>44332</v>
      </c>
      <c r="G1037" s="64">
        <v>44330.919939085645</v>
      </c>
    </row>
    <row r="1038" spans="1:7" outlineLevel="1" x14ac:dyDescent="0.25">
      <c r="A1038" t="s">
        <v>109</v>
      </c>
      <c r="B1038" t="str">
        <f t="shared" si="16"/>
        <v>GBP44329</v>
      </c>
      <c r="C1038" s="36" t="s">
        <v>318</v>
      </c>
      <c r="D1038" s="63">
        <v>1.7058</v>
      </c>
      <c r="E1038" s="64">
        <v>44329</v>
      </c>
      <c r="F1038" s="65">
        <v>44329</v>
      </c>
      <c r="G1038" s="64">
        <v>44329.919875428241</v>
      </c>
    </row>
    <row r="1039" spans="1:7" outlineLevel="1" x14ac:dyDescent="0.25">
      <c r="A1039" t="s">
        <v>109</v>
      </c>
      <c r="B1039" t="str">
        <f t="shared" si="16"/>
        <v>GBP44328</v>
      </c>
      <c r="C1039" s="36" t="s">
        <v>318</v>
      </c>
      <c r="D1039" s="63">
        <v>1.704</v>
      </c>
      <c r="E1039" s="64">
        <v>44328</v>
      </c>
      <c r="F1039" s="65">
        <v>44328</v>
      </c>
      <c r="G1039" s="64">
        <v>44328.919883831019</v>
      </c>
    </row>
    <row r="1040" spans="1:7" outlineLevel="1" x14ac:dyDescent="0.25">
      <c r="A1040" t="s">
        <v>109</v>
      </c>
      <c r="B1040" t="str">
        <f t="shared" si="16"/>
        <v>GBP44327</v>
      </c>
      <c r="C1040" s="36" t="s">
        <v>318</v>
      </c>
      <c r="D1040" s="63">
        <v>1.7114</v>
      </c>
      <c r="E1040" s="64">
        <v>44327</v>
      </c>
      <c r="F1040" s="65">
        <v>44327</v>
      </c>
      <c r="G1040" s="64">
        <v>44327.919845370372</v>
      </c>
    </row>
    <row r="1041" spans="1:7" outlineLevel="1" x14ac:dyDescent="0.25">
      <c r="A1041" t="s">
        <v>109</v>
      </c>
      <c r="B1041" t="str">
        <f t="shared" si="16"/>
        <v>GBP44326</v>
      </c>
      <c r="C1041" s="36" t="s">
        <v>318</v>
      </c>
      <c r="D1041" s="63">
        <v>1.7097</v>
      </c>
      <c r="E1041" s="64">
        <v>44326</v>
      </c>
      <c r="F1041" s="65">
        <v>44326</v>
      </c>
      <c r="G1041" s="64">
        <v>44326.9198096412</v>
      </c>
    </row>
    <row r="1042" spans="1:7" outlineLevel="1" x14ac:dyDescent="0.25">
      <c r="A1042" t="s">
        <v>109</v>
      </c>
      <c r="B1042" t="str">
        <f t="shared" si="16"/>
        <v>GBP44323</v>
      </c>
      <c r="C1042" s="36" t="s">
        <v>318</v>
      </c>
      <c r="D1042" s="63">
        <v>1.6984999999999999</v>
      </c>
      <c r="E1042" s="64">
        <v>44323</v>
      </c>
      <c r="F1042" s="65">
        <v>44325</v>
      </c>
      <c r="G1042" s="64">
        <v>44323.919742627317</v>
      </c>
    </row>
    <row r="1043" spans="1:7" outlineLevel="1" x14ac:dyDescent="0.25">
      <c r="A1043" t="s">
        <v>109</v>
      </c>
      <c r="B1043" t="str">
        <f t="shared" si="16"/>
        <v>GBP44322</v>
      </c>
      <c r="C1043" s="36" t="s">
        <v>318</v>
      </c>
      <c r="D1043" s="63">
        <v>1.6944999999999999</v>
      </c>
      <c r="E1043" s="64">
        <v>44322</v>
      </c>
      <c r="F1043" s="65">
        <v>44322</v>
      </c>
      <c r="G1043" s="64">
        <v>44322.918575578704</v>
      </c>
    </row>
    <row r="1044" spans="1:7" outlineLevel="1" x14ac:dyDescent="0.25">
      <c r="A1044" t="s">
        <v>109</v>
      </c>
      <c r="B1044" t="str">
        <f t="shared" si="16"/>
        <v>GBP44321</v>
      </c>
      <c r="C1044" s="36" t="s">
        <v>318</v>
      </c>
      <c r="D1044" s="63">
        <v>1.7065999999999999</v>
      </c>
      <c r="E1044" s="64">
        <v>44321</v>
      </c>
      <c r="F1044" s="65">
        <v>44321</v>
      </c>
      <c r="G1044" s="64">
        <v>44321.91852835648</v>
      </c>
    </row>
    <row r="1045" spans="1:7" outlineLevel="1" x14ac:dyDescent="0.25">
      <c r="A1045" t="s">
        <v>109</v>
      </c>
      <c r="B1045" t="str">
        <f t="shared" si="16"/>
        <v>GBP44320</v>
      </c>
      <c r="C1045" s="36" t="s">
        <v>318</v>
      </c>
      <c r="D1045" s="63">
        <v>1.7088000000000001</v>
      </c>
      <c r="E1045" s="64">
        <v>44320</v>
      </c>
      <c r="F1045" s="65">
        <v>44320</v>
      </c>
      <c r="G1045" s="64">
        <v>44320.918500891203</v>
      </c>
    </row>
    <row r="1046" spans="1:7" outlineLevel="1" x14ac:dyDescent="0.25">
      <c r="A1046" t="s">
        <v>109</v>
      </c>
      <c r="B1046" t="str">
        <f t="shared" si="16"/>
        <v>GBP44319</v>
      </c>
      <c r="C1046" s="36" t="s">
        <v>318</v>
      </c>
      <c r="D1046" s="63">
        <v>1.7075</v>
      </c>
      <c r="E1046" s="64">
        <v>44319</v>
      </c>
      <c r="F1046" s="65">
        <v>44319</v>
      </c>
      <c r="G1046" s="64">
        <v>44319.918448692129</v>
      </c>
    </row>
    <row r="1047" spans="1:7" outlineLevel="1" x14ac:dyDescent="0.25">
      <c r="A1047" t="s">
        <v>109</v>
      </c>
      <c r="B1047" t="str">
        <f t="shared" si="16"/>
        <v>GBP44316</v>
      </c>
      <c r="C1047" s="36" t="s">
        <v>318</v>
      </c>
      <c r="D1047" s="63">
        <v>1.7002999999999999</v>
      </c>
      <c r="E1047" s="64">
        <v>44316</v>
      </c>
      <c r="F1047" s="65">
        <v>44318</v>
      </c>
      <c r="G1047" s="64">
        <v>44316.918249918985</v>
      </c>
    </row>
    <row r="1048" spans="1:7" outlineLevel="1" x14ac:dyDescent="0.25">
      <c r="A1048" t="s">
        <v>109</v>
      </c>
      <c r="B1048" t="str">
        <f t="shared" si="16"/>
        <v>GBP44315</v>
      </c>
      <c r="C1048" s="36" t="s">
        <v>318</v>
      </c>
      <c r="D1048" s="63">
        <v>1.7144999999999999</v>
      </c>
      <c r="E1048" s="64">
        <v>44315</v>
      </c>
      <c r="F1048" s="65">
        <v>44315</v>
      </c>
      <c r="G1048" s="64">
        <v>44315.91824791667</v>
      </c>
    </row>
    <row r="1049" spans="1:7" outlineLevel="1" x14ac:dyDescent="0.25">
      <c r="A1049" t="s">
        <v>109</v>
      </c>
      <c r="B1049" t="str">
        <f t="shared" si="16"/>
        <v>GBP44246</v>
      </c>
      <c r="C1049" s="36" t="s">
        <v>318</v>
      </c>
      <c r="D1049" s="63">
        <v>1.768</v>
      </c>
      <c r="E1049" s="64">
        <v>44246</v>
      </c>
      <c r="F1049" s="65">
        <v>44314</v>
      </c>
      <c r="G1049" s="64">
        <v>44246.918008333334</v>
      </c>
    </row>
    <row r="1050" spans="1:7" outlineLevel="1" x14ac:dyDescent="0.25">
      <c r="A1050" t="s">
        <v>109</v>
      </c>
      <c r="B1050" t="str">
        <f t="shared" si="16"/>
        <v>GBP44245</v>
      </c>
      <c r="C1050" s="36" t="s">
        <v>318</v>
      </c>
      <c r="D1050" s="63">
        <v>1.7726</v>
      </c>
      <c r="E1050" s="64">
        <v>44245</v>
      </c>
      <c r="F1050" s="65">
        <v>44245</v>
      </c>
      <c r="G1050" s="64">
        <v>44245.917984837964</v>
      </c>
    </row>
    <row r="1051" spans="1:7" outlineLevel="1" x14ac:dyDescent="0.25">
      <c r="A1051" t="s">
        <v>109</v>
      </c>
      <c r="B1051" t="str">
        <f t="shared" si="16"/>
        <v>GBP44244</v>
      </c>
      <c r="C1051" s="36" t="s">
        <v>318</v>
      </c>
      <c r="D1051" s="63">
        <v>1.7612000000000001</v>
      </c>
      <c r="E1051" s="64">
        <v>44244</v>
      </c>
      <c r="F1051" s="65">
        <v>44244</v>
      </c>
      <c r="G1051" s="64">
        <v>44244.917880706016</v>
      </c>
    </row>
    <row r="1052" spans="1:7" outlineLevel="1" x14ac:dyDescent="0.25">
      <c r="A1052" t="s">
        <v>109</v>
      </c>
      <c r="B1052" t="str">
        <f t="shared" si="16"/>
        <v>GBP44243</v>
      </c>
      <c r="C1052" s="36" t="s">
        <v>318</v>
      </c>
      <c r="D1052" s="63">
        <v>1.7635000000000001</v>
      </c>
      <c r="E1052" s="64">
        <v>44243</v>
      </c>
      <c r="F1052" s="65">
        <v>44243</v>
      </c>
      <c r="G1052" s="64">
        <v>44243.917890659723</v>
      </c>
    </row>
    <row r="1053" spans="1:7" outlineLevel="1" x14ac:dyDescent="0.25">
      <c r="A1053" t="s">
        <v>109</v>
      </c>
      <c r="B1053" t="str">
        <f t="shared" si="16"/>
        <v>GBP44239</v>
      </c>
      <c r="C1053" s="36" t="s">
        <v>318</v>
      </c>
      <c r="D1053" s="63">
        <v>1.7589999999999999</v>
      </c>
      <c r="E1053" s="64">
        <v>44239</v>
      </c>
      <c r="F1053" s="65">
        <v>44242</v>
      </c>
      <c r="G1053" s="64">
        <v>44239.917737233794</v>
      </c>
    </row>
    <row r="1054" spans="1:7" outlineLevel="1" x14ac:dyDescent="0.25">
      <c r="A1054" t="s">
        <v>109</v>
      </c>
      <c r="B1054" t="str">
        <f t="shared" si="16"/>
        <v>GBP44238</v>
      </c>
      <c r="C1054" s="36" t="s">
        <v>318</v>
      </c>
      <c r="D1054" s="63">
        <v>1.7529999999999999</v>
      </c>
      <c r="E1054" s="64">
        <v>44238</v>
      </c>
      <c r="F1054" s="65">
        <v>44238</v>
      </c>
      <c r="G1054" s="64">
        <v>44238.917699456018</v>
      </c>
    </row>
    <row r="1055" spans="1:7" outlineLevel="1" x14ac:dyDescent="0.25">
      <c r="A1055" t="s">
        <v>109</v>
      </c>
      <c r="B1055" t="str">
        <f t="shared" si="16"/>
        <v>GBP44237</v>
      </c>
      <c r="C1055" s="36" t="s">
        <v>318</v>
      </c>
      <c r="D1055" s="63">
        <v>1.7567999999999999</v>
      </c>
      <c r="E1055" s="64">
        <v>44237</v>
      </c>
      <c r="F1055" s="65">
        <v>44237</v>
      </c>
      <c r="G1055" s="64">
        <v>44237.917652314813</v>
      </c>
    </row>
    <row r="1056" spans="1:7" outlineLevel="1" x14ac:dyDescent="0.25">
      <c r="A1056" t="s">
        <v>109</v>
      </c>
      <c r="B1056" t="str">
        <f t="shared" si="16"/>
        <v>GBP44236</v>
      </c>
      <c r="C1056" s="36" t="s">
        <v>318</v>
      </c>
      <c r="D1056" s="63">
        <v>1.7544999999999999</v>
      </c>
      <c r="E1056" s="64">
        <v>44236</v>
      </c>
      <c r="F1056" s="65">
        <v>44236</v>
      </c>
      <c r="G1056" s="64">
        <v>44236.917621990739</v>
      </c>
    </row>
    <row r="1057" spans="1:7" outlineLevel="1" x14ac:dyDescent="0.25">
      <c r="A1057" t="s">
        <v>109</v>
      </c>
      <c r="B1057" t="str">
        <f t="shared" si="16"/>
        <v>GBP44235</v>
      </c>
      <c r="C1057" s="36" t="s">
        <v>318</v>
      </c>
      <c r="D1057" s="63">
        <v>1.7509999999999999</v>
      </c>
      <c r="E1057" s="64">
        <v>44235</v>
      </c>
      <c r="F1057" s="65">
        <v>44235</v>
      </c>
      <c r="G1057" s="64">
        <v>44235.917557141205</v>
      </c>
    </row>
    <row r="1058" spans="1:7" outlineLevel="1" x14ac:dyDescent="0.25">
      <c r="A1058" t="s">
        <v>109</v>
      </c>
      <c r="B1058" t="str">
        <f t="shared" si="16"/>
        <v>GBP44232</v>
      </c>
      <c r="C1058" s="36" t="s">
        <v>318</v>
      </c>
      <c r="D1058" s="63">
        <v>1.7535000000000001</v>
      </c>
      <c r="E1058" s="64">
        <v>44232</v>
      </c>
      <c r="F1058" s="65">
        <v>44234</v>
      </c>
      <c r="G1058" s="64">
        <v>44232.917487766201</v>
      </c>
    </row>
    <row r="1059" spans="1:7" outlineLevel="1" x14ac:dyDescent="0.25">
      <c r="A1059" t="s">
        <v>109</v>
      </c>
      <c r="B1059" t="str">
        <f t="shared" si="16"/>
        <v>GBP44231</v>
      </c>
      <c r="C1059" s="36" t="s">
        <v>318</v>
      </c>
      <c r="D1059" s="63">
        <v>1.7532000000000001</v>
      </c>
      <c r="E1059" s="64">
        <v>44231</v>
      </c>
      <c r="F1059" s="65">
        <v>44231</v>
      </c>
      <c r="G1059" s="64">
        <v>44231.917429942128</v>
      </c>
    </row>
    <row r="1060" spans="1:7" outlineLevel="1" x14ac:dyDescent="0.25">
      <c r="A1060" t="s">
        <v>109</v>
      </c>
      <c r="B1060" t="str">
        <f t="shared" si="16"/>
        <v>GBP44230</v>
      </c>
      <c r="C1060" s="36" t="s">
        <v>318</v>
      </c>
      <c r="D1060" s="63">
        <v>1.7444</v>
      </c>
      <c r="E1060" s="64">
        <v>44230</v>
      </c>
      <c r="F1060" s="65">
        <v>44230</v>
      </c>
      <c r="G1060" s="64">
        <v>44230.917380127314</v>
      </c>
    </row>
    <row r="1061" spans="1:7" outlineLevel="1" x14ac:dyDescent="0.25">
      <c r="A1061" t="s">
        <v>109</v>
      </c>
      <c r="B1061" t="str">
        <f t="shared" si="16"/>
        <v>GBP44229</v>
      </c>
      <c r="C1061" s="36" t="s">
        <v>318</v>
      </c>
      <c r="D1061" s="63">
        <v>1.7493000000000001</v>
      </c>
      <c r="E1061" s="64">
        <v>44229</v>
      </c>
      <c r="F1061" s="65">
        <v>44229</v>
      </c>
      <c r="G1061" s="64">
        <v>44229.917329745367</v>
      </c>
    </row>
    <row r="1062" spans="1:7" outlineLevel="1" x14ac:dyDescent="0.25">
      <c r="A1062" t="s">
        <v>109</v>
      </c>
      <c r="B1062" t="str">
        <f t="shared" si="16"/>
        <v>GBP44228</v>
      </c>
      <c r="C1062" s="36" t="s">
        <v>318</v>
      </c>
      <c r="D1062" s="63">
        <v>1.7539</v>
      </c>
      <c r="E1062" s="64">
        <v>44228</v>
      </c>
      <c r="F1062" s="65">
        <v>44228</v>
      </c>
      <c r="G1062" s="64">
        <v>44228.917283182869</v>
      </c>
    </row>
    <row r="1063" spans="1:7" outlineLevel="1" x14ac:dyDescent="0.25">
      <c r="A1063" t="s">
        <v>109</v>
      </c>
      <c r="B1063" t="str">
        <f t="shared" si="16"/>
        <v>GBP44225</v>
      </c>
      <c r="C1063" s="36" t="s">
        <v>318</v>
      </c>
      <c r="D1063" s="63">
        <v>1.7534000000000001</v>
      </c>
      <c r="E1063" s="64">
        <v>44225</v>
      </c>
      <c r="F1063" s="65">
        <v>44227</v>
      </c>
      <c r="G1063" s="64">
        <v>44225.91721565972</v>
      </c>
    </row>
    <row r="1064" spans="1:7" outlineLevel="1" x14ac:dyDescent="0.25">
      <c r="A1064" t="s">
        <v>109</v>
      </c>
      <c r="B1064" t="str">
        <f t="shared" si="16"/>
        <v>GBP44224</v>
      </c>
      <c r="C1064" s="36" t="s">
        <v>318</v>
      </c>
      <c r="D1064" s="63">
        <v>1.7573000000000001</v>
      </c>
      <c r="E1064" s="64">
        <v>44224</v>
      </c>
      <c r="F1064" s="65">
        <v>44224</v>
      </c>
      <c r="G1064" s="64">
        <v>44224.917155405092</v>
      </c>
    </row>
    <row r="1065" spans="1:7" outlineLevel="1" x14ac:dyDescent="0.25">
      <c r="A1065" t="s">
        <v>109</v>
      </c>
      <c r="B1065" t="str">
        <f t="shared" si="16"/>
        <v>GBP44223</v>
      </c>
      <c r="C1065" s="36" t="s">
        <v>318</v>
      </c>
      <c r="D1065" s="63">
        <v>1.7499</v>
      </c>
      <c r="E1065" s="64">
        <v>44223</v>
      </c>
      <c r="F1065" s="65">
        <v>44223</v>
      </c>
      <c r="G1065" s="64">
        <v>44223.917128668982</v>
      </c>
    </row>
    <row r="1066" spans="1:7" outlineLevel="1" x14ac:dyDescent="0.25">
      <c r="A1066" t="s">
        <v>109</v>
      </c>
      <c r="B1066" t="str">
        <f t="shared" si="16"/>
        <v>GBP44222</v>
      </c>
      <c r="C1066" s="36" t="s">
        <v>318</v>
      </c>
      <c r="D1066" s="63">
        <v>1.7436</v>
      </c>
      <c r="E1066" s="64">
        <v>44222</v>
      </c>
      <c r="F1066" s="65">
        <v>44222</v>
      </c>
      <c r="G1066" s="64">
        <v>44222.917079432867</v>
      </c>
    </row>
    <row r="1067" spans="1:7" outlineLevel="1" x14ac:dyDescent="0.25">
      <c r="A1067" t="s">
        <v>109</v>
      </c>
      <c r="B1067" t="str">
        <f t="shared" si="16"/>
        <v>GBP44221</v>
      </c>
      <c r="C1067" s="36" t="s">
        <v>318</v>
      </c>
      <c r="D1067" s="63">
        <v>1.7413000000000001</v>
      </c>
      <c r="E1067" s="64">
        <v>44221</v>
      </c>
      <c r="F1067" s="65">
        <v>44221</v>
      </c>
      <c r="G1067" s="64">
        <v>44221.917050266202</v>
      </c>
    </row>
    <row r="1068" spans="1:7" outlineLevel="1" x14ac:dyDescent="0.25">
      <c r="A1068" t="s">
        <v>109</v>
      </c>
      <c r="B1068" t="str">
        <f t="shared" si="16"/>
        <v>GBP44218</v>
      </c>
      <c r="C1068" s="36" t="s">
        <v>318</v>
      </c>
      <c r="D1068" s="63">
        <v>1.7383</v>
      </c>
      <c r="E1068" s="64">
        <v>44218</v>
      </c>
      <c r="F1068" s="65">
        <v>44220</v>
      </c>
      <c r="G1068" s="64">
        <v>44218.919574305553</v>
      </c>
    </row>
    <row r="1069" spans="1:7" outlineLevel="1" x14ac:dyDescent="0.25">
      <c r="A1069" t="s">
        <v>109</v>
      </c>
      <c r="B1069" t="str">
        <f t="shared" si="16"/>
        <v>GBP44217</v>
      </c>
      <c r="C1069" s="36" t="s">
        <v>318</v>
      </c>
      <c r="D1069" s="63">
        <v>1.7324999999999999</v>
      </c>
      <c r="E1069" s="64">
        <v>44217</v>
      </c>
      <c r="F1069" s="65">
        <v>44217</v>
      </c>
      <c r="G1069" s="64">
        <v>44217.919526585647</v>
      </c>
    </row>
    <row r="1070" spans="1:7" outlineLevel="1" x14ac:dyDescent="0.25">
      <c r="A1070" t="s">
        <v>109</v>
      </c>
      <c r="B1070" t="str">
        <f t="shared" si="16"/>
        <v>GBP44216</v>
      </c>
      <c r="C1070" s="36" t="s">
        <v>318</v>
      </c>
      <c r="D1070" s="63">
        <v>1.7276</v>
      </c>
      <c r="E1070" s="64">
        <v>44216</v>
      </c>
      <c r="F1070" s="65">
        <v>44216</v>
      </c>
      <c r="G1070" s="64">
        <v>44216.919487581021</v>
      </c>
    </row>
    <row r="1071" spans="1:7" outlineLevel="1" x14ac:dyDescent="0.25">
      <c r="A1071" t="s">
        <v>109</v>
      </c>
      <c r="B1071" t="str">
        <f t="shared" si="16"/>
        <v>GBP44215</v>
      </c>
      <c r="C1071" s="36" t="s">
        <v>318</v>
      </c>
      <c r="D1071" s="63">
        <v>1.7345999999999999</v>
      </c>
      <c r="E1071" s="64">
        <v>44215</v>
      </c>
      <c r="F1071" s="65">
        <v>44215</v>
      </c>
      <c r="G1071" s="64">
        <v>44215.919460069446</v>
      </c>
    </row>
    <row r="1072" spans="1:7" outlineLevel="1" x14ac:dyDescent="0.25">
      <c r="A1072" t="s">
        <v>109</v>
      </c>
      <c r="B1072" t="str">
        <f t="shared" si="16"/>
        <v>GBP44214</v>
      </c>
      <c r="C1072" s="36" t="s">
        <v>318</v>
      </c>
      <c r="D1072" s="63">
        <v>1.7321</v>
      </c>
      <c r="E1072" s="64">
        <v>44214</v>
      </c>
      <c r="F1072" s="65">
        <v>44214</v>
      </c>
      <c r="G1072" s="64">
        <v>44214.919389317132</v>
      </c>
    </row>
    <row r="1073" spans="1:7" outlineLevel="1" x14ac:dyDescent="0.25">
      <c r="A1073" t="s">
        <v>109</v>
      </c>
      <c r="B1073" t="str">
        <f t="shared" si="16"/>
        <v>GBP44211</v>
      </c>
      <c r="C1073" s="36" t="s">
        <v>318</v>
      </c>
      <c r="D1073" s="63">
        <v>1.7303999999999999</v>
      </c>
      <c r="E1073" s="64">
        <v>44211</v>
      </c>
      <c r="F1073" s="65">
        <v>44213</v>
      </c>
      <c r="G1073" s="64">
        <v>44211.919304895833</v>
      </c>
    </row>
    <row r="1074" spans="1:7" outlineLevel="1" x14ac:dyDescent="0.25">
      <c r="A1074" t="s">
        <v>109</v>
      </c>
      <c r="B1074" t="str">
        <f t="shared" si="16"/>
        <v>GBP44210</v>
      </c>
      <c r="C1074" s="36" t="s">
        <v>318</v>
      </c>
      <c r="D1074" s="63">
        <v>1.7296</v>
      </c>
      <c r="E1074" s="64">
        <v>44210</v>
      </c>
      <c r="F1074" s="65">
        <v>44210</v>
      </c>
      <c r="G1074" s="64">
        <v>44210.919269479164</v>
      </c>
    </row>
    <row r="1075" spans="1:7" outlineLevel="1" x14ac:dyDescent="0.25">
      <c r="A1075" t="s">
        <v>109</v>
      </c>
      <c r="B1075" t="str">
        <f t="shared" si="16"/>
        <v>GBP44209</v>
      </c>
      <c r="C1075" s="36" t="s">
        <v>318</v>
      </c>
      <c r="D1075" s="63">
        <v>1.7342</v>
      </c>
      <c r="E1075" s="64">
        <v>44209</v>
      </c>
      <c r="F1075" s="65">
        <v>44209</v>
      </c>
      <c r="G1075" s="64">
        <v>44209.919249965278</v>
      </c>
    </row>
    <row r="1076" spans="1:7" outlineLevel="1" x14ac:dyDescent="0.25">
      <c r="A1076" t="s">
        <v>109</v>
      </c>
      <c r="B1076" t="str">
        <f t="shared" si="16"/>
        <v>GBP44208</v>
      </c>
      <c r="C1076" s="36" t="s">
        <v>318</v>
      </c>
      <c r="D1076" s="63">
        <v>1.7366999999999999</v>
      </c>
      <c r="E1076" s="64">
        <v>44208</v>
      </c>
      <c r="F1076" s="65">
        <v>44208</v>
      </c>
      <c r="G1076" s="64">
        <v>44208.919174386574</v>
      </c>
    </row>
    <row r="1077" spans="1:7" outlineLevel="1" x14ac:dyDescent="0.25">
      <c r="A1077" t="s">
        <v>109</v>
      </c>
      <c r="B1077" t="str">
        <f t="shared" si="16"/>
        <v>GBP44207</v>
      </c>
      <c r="C1077" s="36" t="s">
        <v>318</v>
      </c>
      <c r="D1077" s="63">
        <v>1.7267999999999999</v>
      </c>
      <c r="E1077" s="64">
        <v>44207</v>
      </c>
      <c r="F1077" s="65">
        <v>44207</v>
      </c>
      <c r="G1077" s="64">
        <v>44207.919183645834</v>
      </c>
    </row>
    <row r="1078" spans="1:7" outlineLevel="1" x14ac:dyDescent="0.25">
      <c r="A1078" t="s">
        <v>109</v>
      </c>
      <c r="B1078" t="str">
        <f t="shared" si="16"/>
        <v>GBP44204</v>
      </c>
      <c r="C1078" s="36" t="s">
        <v>318</v>
      </c>
      <c r="D1078" s="63">
        <v>1.7251000000000001</v>
      </c>
      <c r="E1078" s="64">
        <v>44204</v>
      </c>
      <c r="F1078" s="65">
        <v>44206</v>
      </c>
      <c r="G1078" s="64">
        <v>44204.917911539349</v>
      </c>
    </row>
    <row r="1079" spans="1:7" outlineLevel="1" x14ac:dyDescent="0.25">
      <c r="A1079" t="s">
        <v>109</v>
      </c>
      <c r="B1079" t="str">
        <f t="shared" si="16"/>
        <v>GBP44203</v>
      </c>
      <c r="C1079" s="36" t="s">
        <v>318</v>
      </c>
      <c r="D1079" s="63">
        <v>1.7241</v>
      </c>
      <c r="E1079" s="64">
        <v>44203</v>
      </c>
      <c r="F1079" s="65">
        <v>44203</v>
      </c>
      <c r="G1079" s="64">
        <v>44203.917849456018</v>
      </c>
    </row>
    <row r="1080" spans="1:7" outlineLevel="1" x14ac:dyDescent="0.25">
      <c r="A1080" t="s">
        <v>109</v>
      </c>
      <c r="B1080" t="str">
        <f t="shared" si="16"/>
        <v>GBP44202</v>
      </c>
      <c r="C1080" s="36" t="s">
        <v>318</v>
      </c>
      <c r="D1080" s="63">
        <v>1.7245999999999999</v>
      </c>
      <c r="E1080" s="64">
        <v>44202</v>
      </c>
      <c r="F1080" s="65">
        <v>44202</v>
      </c>
      <c r="G1080" s="64">
        <v>44202.917833414351</v>
      </c>
    </row>
    <row r="1081" spans="1:7" outlineLevel="1" x14ac:dyDescent="0.25">
      <c r="A1081" t="s">
        <v>109</v>
      </c>
      <c r="B1081" t="str">
        <f t="shared" si="16"/>
        <v>GBP44201</v>
      </c>
      <c r="C1081" s="36" t="s">
        <v>318</v>
      </c>
      <c r="D1081" s="63">
        <v>1.7294</v>
      </c>
      <c r="E1081" s="64">
        <v>44201</v>
      </c>
      <c r="F1081" s="65">
        <v>44201</v>
      </c>
      <c r="G1081" s="64">
        <v>44201.917751851855</v>
      </c>
    </row>
    <row r="1082" spans="1:7" outlineLevel="1" x14ac:dyDescent="0.25">
      <c r="A1082" t="s">
        <v>109</v>
      </c>
      <c r="B1082" t="str">
        <f t="shared" si="16"/>
        <v>GBP44200</v>
      </c>
      <c r="C1082" s="36" t="s">
        <v>318</v>
      </c>
      <c r="D1082" s="63">
        <v>1.7316</v>
      </c>
      <c r="E1082" s="64">
        <v>44200</v>
      </c>
      <c r="F1082" s="65">
        <v>44200</v>
      </c>
      <c r="G1082" s="64">
        <v>44200.917732789349</v>
      </c>
    </row>
    <row r="1083" spans="1:7" outlineLevel="1" x14ac:dyDescent="0.25">
      <c r="A1083" t="s">
        <v>109</v>
      </c>
      <c r="B1083" t="str">
        <f t="shared" si="16"/>
        <v>GBP44196</v>
      </c>
      <c r="C1083" s="36" t="s">
        <v>318</v>
      </c>
      <c r="D1083" s="63">
        <v>1.7381</v>
      </c>
      <c r="E1083" s="64">
        <v>44196</v>
      </c>
      <c r="F1083" s="65">
        <v>44199</v>
      </c>
      <c r="G1083" s="64">
        <v>44196.917571180558</v>
      </c>
    </row>
    <row r="1084" spans="1:7" outlineLevel="1" x14ac:dyDescent="0.25">
      <c r="A1084" t="s">
        <v>109</v>
      </c>
      <c r="B1084" t="str">
        <f t="shared" si="16"/>
        <v>GBP44195</v>
      </c>
      <c r="C1084" s="36" t="s">
        <v>318</v>
      </c>
      <c r="D1084" s="63">
        <v>1.7373000000000001</v>
      </c>
      <c r="E1084" s="64">
        <v>44195</v>
      </c>
      <c r="F1084" s="65">
        <v>44195</v>
      </c>
      <c r="G1084" s="64">
        <v>44195.917573298611</v>
      </c>
    </row>
    <row r="1085" spans="1:7" outlineLevel="1" x14ac:dyDescent="0.25">
      <c r="A1085" t="s">
        <v>109</v>
      </c>
      <c r="B1085" t="str">
        <f t="shared" si="16"/>
        <v>GBP44194</v>
      </c>
      <c r="C1085" s="36" t="s">
        <v>318</v>
      </c>
      <c r="D1085" s="63">
        <v>1.7283999999999999</v>
      </c>
      <c r="E1085" s="64">
        <v>44194</v>
      </c>
      <c r="F1085" s="65">
        <v>44194</v>
      </c>
      <c r="G1085" s="64">
        <v>44194.917537766203</v>
      </c>
    </row>
    <row r="1086" spans="1:7" outlineLevel="1" x14ac:dyDescent="0.25">
      <c r="A1086" t="s">
        <v>109</v>
      </c>
      <c r="B1086" t="str">
        <f t="shared" si="16"/>
        <v>GBP44189</v>
      </c>
      <c r="C1086" s="36" t="s">
        <v>318</v>
      </c>
      <c r="D1086" s="63">
        <v>1.7412000000000001</v>
      </c>
      <c r="E1086" s="64">
        <v>44189</v>
      </c>
      <c r="F1086" s="65">
        <v>44193</v>
      </c>
      <c r="G1086" s="64">
        <v>44189.917329016207</v>
      </c>
    </row>
    <row r="1087" spans="1:7" outlineLevel="1" x14ac:dyDescent="0.25">
      <c r="A1087" t="s">
        <v>109</v>
      </c>
      <c r="B1087" t="str">
        <f t="shared" si="16"/>
        <v>GBP44188</v>
      </c>
      <c r="C1087" s="36" t="s">
        <v>318</v>
      </c>
      <c r="D1087" s="63">
        <v>1.7347999999999999</v>
      </c>
      <c r="E1087" s="64">
        <v>44188</v>
      </c>
      <c r="F1087" s="65">
        <v>44188</v>
      </c>
      <c r="G1087" s="64">
        <v>44188.917328854164</v>
      </c>
    </row>
    <row r="1088" spans="1:7" outlineLevel="1" x14ac:dyDescent="0.25">
      <c r="A1088" t="s">
        <v>109</v>
      </c>
      <c r="B1088" t="str">
        <f t="shared" si="16"/>
        <v>GBP44187</v>
      </c>
      <c r="C1088" s="36" t="s">
        <v>318</v>
      </c>
      <c r="D1088" s="63">
        <v>1.7248000000000001</v>
      </c>
      <c r="E1088" s="64">
        <v>44187</v>
      </c>
      <c r="F1088" s="65">
        <v>44187</v>
      </c>
      <c r="G1088" s="64">
        <v>44187.917285185184</v>
      </c>
    </row>
    <row r="1089" spans="1:7" outlineLevel="1" x14ac:dyDescent="0.25">
      <c r="A1089" t="s">
        <v>109</v>
      </c>
      <c r="B1089" t="str">
        <f t="shared" si="16"/>
        <v>GBP44186</v>
      </c>
      <c r="C1089" s="36" t="s">
        <v>318</v>
      </c>
      <c r="D1089" s="63">
        <v>1.7166999999999999</v>
      </c>
      <c r="E1089" s="64">
        <v>44186</v>
      </c>
      <c r="F1089" s="65">
        <v>44186</v>
      </c>
      <c r="G1089" s="64">
        <v>44186.917208645835</v>
      </c>
    </row>
    <row r="1090" spans="1:7" outlineLevel="1" x14ac:dyDescent="0.25">
      <c r="A1090" t="s">
        <v>109</v>
      </c>
      <c r="B1090" t="str">
        <f t="shared" si="16"/>
        <v>GBP44183</v>
      </c>
      <c r="C1090" s="36" t="s">
        <v>318</v>
      </c>
      <c r="D1090" s="63">
        <v>1.7249000000000001</v>
      </c>
      <c r="E1090" s="64">
        <v>44183</v>
      </c>
      <c r="F1090" s="65">
        <v>44185</v>
      </c>
      <c r="G1090" s="64">
        <v>44183.918056944443</v>
      </c>
    </row>
    <row r="1091" spans="1:7" outlineLevel="1" x14ac:dyDescent="0.25">
      <c r="A1091" t="s">
        <v>109</v>
      </c>
      <c r="B1091" t="str">
        <f t="shared" si="16"/>
        <v>GBP44182</v>
      </c>
      <c r="C1091" s="36" t="s">
        <v>318</v>
      </c>
      <c r="D1091" s="63">
        <v>1.7292000000000001</v>
      </c>
      <c r="E1091" s="64">
        <v>44182</v>
      </c>
      <c r="F1091" s="65">
        <v>44182</v>
      </c>
      <c r="G1091" s="64">
        <v>44182.918008564811</v>
      </c>
    </row>
    <row r="1092" spans="1:7" outlineLevel="1" x14ac:dyDescent="0.25">
      <c r="A1092" t="s">
        <v>109</v>
      </c>
      <c r="B1092" t="str">
        <f t="shared" si="16"/>
        <v>GBP44181</v>
      </c>
      <c r="C1092" s="36" t="s">
        <v>318</v>
      </c>
      <c r="D1092" s="63">
        <v>1.7211000000000001</v>
      </c>
      <c r="E1092" s="64">
        <v>44181</v>
      </c>
      <c r="F1092" s="65">
        <v>44181</v>
      </c>
      <c r="G1092" s="64">
        <v>44181.917786226855</v>
      </c>
    </row>
    <row r="1093" spans="1:7" outlineLevel="1" x14ac:dyDescent="0.25">
      <c r="A1093" t="s">
        <v>109</v>
      </c>
      <c r="B1093" t="str">
        <f t="shared" si="16"/>
        <v>GBP44180</v>
      </c>
      <c r="C1093" s="36" t="s">
        <v>318</v>
      </c>
      <c r="D1093" s="63">
        <v>1.7061999999999999</v>
      </c>
      <c r="E1093" s="64">
        <v>44180</v>
      </c>
      <c r="F1093" s="65">
        <v>44180</v>
      </c>
      <c r="G1093" s="64">
        <v>44180.917759108794</v>
      </c>
    </row>
    <row r="1094" spans="1:7" outlineLevel="1" x14ac:dyDescent="0.25">
      <c r="A1094" t="s">
        <v>109</v>
      </c>
      <c r="B1094" t="str">
        <f t="shared" ref="B1094:B1157" si="17">C1094&amp;E1094</f>
        <v>GBP44179</v>
      </c>
      <c r="C1094" s="36" t="s">
        <v>318</v>
      </c>
      <c r="D1094" s="63">
        <v>1.7027000000000001</v>
      </c>
      <c r="E1094" s="64">
        <v>44179</v>
      </c>
      <c r="F1094" s="65">
        <v>44179</v>
      </c>
      <c r="G1094" s="64">
        <v>44179.917695636577</v>
      </c>
    </row>
    <row r="1095" spans="1:7" outlineLevel="1" x14ac:dyDescent="0.25">
      <c r="A1095" t="s">
        <v>109</v>
      </c>
      <c r="B1095" t="str">
        <f t="shared" si="17"/>
        <v>GBP44176</v>
      </c>
      <c r="C1095" s="36" t="s">
        <v>318</v>
      </c>
      <c r="D1095" s="63">
        <v>1.6867000000000001</v>
      </c>
      <c r="E1095" s="64">
        <v>44176</v>
      </c>
      <c r="F1095" s="65">
        <v>44178</v>
      </c>
      <c r="G1095" s="64">
        <v>44176.917604745373</v>
      </c>
    </row>
    <row r="1096" spans="1:7" outlineLevel="1" x14ac:dyDescent="0.25">
      <c r="A1096" t="s">
        <v>109</v>
      </c>
      <c r="B1096" t="str">
        <f t="shared" si="17"/>
        <v>GBP44175</v>
      </c>
      <c r="C1096" s="36" t="s">
        <v>318</v>
      </c>
      <c r="D1096" s="63">
        <v>1.6924999999999999</v>
      </c>
      <c r="E1096" s="64">
        <v>44175</v>
      </c>
      <c r="F1096" s="65">
        <v>44175</v>
      </c>
      <c r="G1096" s="64">
        <v>44175.917578009263</v>
      </c>
    </row>
    <row r="1097" spans="1:7" outlineLevel="1" x14ac:dyDescent="0.25">
      <c r="A1097" t="s">
        <v>109</v>
      </c>
      <c r="B1097" t="str">
        <f t="shared" si="17"/>
        <v>GBP44174</v>
      </c>
      <c r="C1097" s="36" t="s">
        <v>318</v>
      </c>
      <c r="D1097" s="63">
        <v>1.7158</v>
      </c>
      <c r="E1097" s="64">
        <v>44174</v>
      </c>
      <c r="F1097" s="65">
        <v>44174</v>
      </c>
      <c r="G1097" s="64">
        <v>44174.917545254626</v>
      </c>
    </row>
    <row r="1098" spans="1:7" outlineLevel="1" x14ac:dyDescent="0.25">
      <c r="A1098" t="s">
        <v>109</v>
      </c>
      <c r="B1098" t="str">
        <f t="shared" si="17"/>
        <v>GBP44173</v>
      </c>
      <c r="C1098" s="36" t="s">
        <v>318</v>
      </c>
      <c r="D1098" s="63">
        <v>1.7099</v>
      </c>
      <c r="E1098" s="64">
        <v>44173</v>
      </c>
      <c r="F1098" s="65">
        <v>44173</v>
      </c>
      <c r="G1098" s="64">
        <v>44173.917465740742</v>
      </c>
    </row>
    <row r="1099" spans="1:7" outlineLevel="1" x14ac:dyDescent="0.25">
      <c r="A1099" t="s">
        <v>109</v>
      </c>
      <c r="B1099" t="str">
        <f t="shared" si="17"/>
        <v>GBP44172</v>
      </c>
      <c r="C1099" s="36" t="s">
        <v>318</v>
      </c>
      <c r="D1099" s="63">
        <v>1.708</v>
      </c>
      <c r="E1099" s="64">
        <v>44172</v>
      </c>
      <c r="F1099" s="65">
        <v>44172</v>
      </c>
      <c r="G1099" s="64">
        <v>44172.917364699075</v>
      </c>
    </row>
    <row r="1100" spans="1:7" outlineLevel="1" x14ac:dyDescent="0.25">
      <c r="A1100" t="s">
        <v>109</v>
      </c>
      <c r="B1100" t="str">
        <f t="shared" si="17"/>
        <v>GBP44169</v>
      </c>
      <c r="C1100" s="36" t="s">
        <v>318</v>
      </c>
      <c r="D1100" s="63">
        <v>1.7250000000000001</v>
      </c>
      <c r="E1100" s="64">
        <v>44169</v>
      </c>
      <c r="F1100" s="65">
        <v>44171</v>
      </c>
      <c r="G1100" s="64">
        <v>44169.917272766201</v>
      </c>
    </row>
    <row r="1101" spans="1:7" outlineLevel="1" x14ac:dyDescent="0.25">
      <c r="A1101" t="s">
        <v>109</v>
      </c>
      <c r="B1101" t="str">
        <f t="shared" si="17"/>
        <v>GBP44168</v>
      </c>
      <c r="C1101" s="36" t="s">
        <v>318</v>
      </c>
      <c r="D1101" s="63">
        <v>1.7350000000000001</v>
      </c>
      <c r="E1101" s="64">
        <v>44168</v>
      </c>
      <c r="F1101" s="65">
        <v>44168</v>
      </c>
      <c r="G1101" s="64">
        <v>44168.917229629631</v>
      </c>
    </row>
    <row r="1102" spans="1:7" outlineLevel="1" x14ac:dyDescent="0.25">
      <c r="A1102" t="s">
        <v>109</v>
      </c>
      <c r="B1102" t="str">
        <f t="shared" si="17"/>
        <v>GBP44167</v>
      </c>
      <c r="C1102" s="36" t="s">
        <v>318</v>
      </c>
      <c r="D1102" s="63">
        <v>1.7255</v>
      </c>
      <c r="E1102" s="64">
        <v>44167</v>
      </c>
      <c r="F1102" s="65">
        <v>44167</v>
      </c>
      <c r="G1102" s="64">
        <v>44167.917205289355</v>
      </c>
    </row>
    <row r="1103" spans="1:7" outlineLevel="1" x14ac:dyDescent="0.25">
      <c r="A1103" t="s">
        <v>109</v>
      </c>
      <c r="B1103" t="str">
        <f t="shared" si="17"/>
        <v>GBP44166</v>
      </c>
      <c r="C1103" s="36" t="s">
        <v>318</v>
      </c>
      <c r="D1103" s="63">
        <v>1.7344999999999999</v>
      </c>
      <c r="E1103" s="64">
        <v>44166</v>
      </c>
      <c r="F1103" s="65">
        <v>44166</v>
      </c>
      <c r="G1103" s="64">
        <v>44166.917142395832</v>
      </c>
    </row>
    <row r="1104" spans="1:7" outlineLevel="1" x14ac:dyDescent="0.25">
      <c r="A1104" t="s">
        <v>109</v>
      </c>
      <c r="B1104" t="str">
        <f t="shared" si="17"/>
        <v>GBP44165</v>
      </c>
      <c r="C1104" s="36" t="s">
        <v>318</v>
      </c>
      <c r="D1104" s="63">
        <v>1.7305999999999999</v>
      </c>
      <c r="E1104" s="64">
        <v>44165</v>
      </c>
      <c r="F1104" s="65">
        <v>44165</v>
      </c>
      <c r="G1104" s="64">
        <v>44165.917064849535</v>
      </c>
    </row>
    <row r="1105" spans="1:7" outlineLevel="1" x14ac:dyDescent="0.25">
      <c r="A1105" t="s">
        <v>109</v>
      </c>
      <c r="B1105" t="str">
        <f t="shared" si="17"/>
        <v>GBP44162</v>
      </c>
      <c r="C1105" s="36" t="s">
        <v>318</v>
      </c>
      <c r="D1105" s="63">
        <v>1.7298</v>
      </c>
      <c r="E1105" s="64">
        <v>44162</v>
      </c>
      <c r="F1105" s="65">
        <v>44164</v>
      </c>
      <c r="G1105" s="64">
        <v>44162.916942326388</v>
      </c>
    </row>
    <row r="1106" spans="1:7" outlineLevel="1" x14ac:dyDescent="0.25">
      <c r="A1106" t="s">
        <v>109</v>
      </c>
      <c r="B1106" t="str">
        <f t="shared" si="17"/>
        <v>GBP44161</v>
      </c>
      <c r="C1106" s="36" t="s">
        <v>318</v>
      </c>
      <c r="D1106" s="63">
        <v>1.7364999999999999</v>
      </c>
      <c r="E1106" s="64">
        <v>44161</v>
      </c>
      <c r="F1106" s="65">
        <v>44161</v>
      </c>
      <c r="G1106" s="64">
        <v>44161.916928275466</v>
      </c>
    </row>
    <row r="1107" spans="1:7" outlineLevel="1" x14ac:dyDescent="0.25">
      <c r="A1107" t="s">
        <v>109</v>
      </c>
      <c r="B1107" t="str">
        <f t="shared" si="17"/>
        <v>GBP44160</v>
      </c>
      <c r="C1107" s="36" t="s">
        <v>318</v>
      </c>
      <c r="D1107" s="63">
        <v>1.7385999999999999</v>
      </c>
      <c r="E1107" s="64">
        <v>44160</v>
      </c>
      <c r="F1107" s="65">
        <v>44160</v>
      </c>
      <c r="G1107" s="64">
        <v>44160.916847418979</v>
      </c>
    </row>
    <row r="1108" spans="1:7" outlineLevel="1" x14ac:dyDescent="0.25">
      <c r="A1108" t="s">
        <v>109</v>
      </c>
      <c r="B1108" t="str">
        <f t="shared" si="17"/>
        <v>GBP44159</v>
      </c>
      <c r="C1108" s="36" t="s">
        <v>318</v>
      </c>
      <c r="D1108" s="63">
        <v>1.7387999999999999</v>
      </c>
      <c r="E1108" s="64">
        <v>44159</v>
      </c>
      <c r="F1108" s="65">
        <v>44159</v>
      </c>
      <c r="G1108" s="64">
        <v>44159.916795636571</v>
      </c>
    </row>
    <row r="1109" spans="1:7" outlineLevel="1" x14ac:dyDescent="0.25">
      <c r="A1109" t="s">
        <v>109</v>
      </c>
      <c r="B1109" t="str">
        <f t="shared" si="17"/>
        <v>GBP44158</v>
      </c>
      <c r="C1109" s="36" t="s">
        <v>318</v>
      </c>
      <c r="D1109" s="63">
        <v>1.7438</v>
      </c>
      <c r="E1109" s="64">
        <v>44158</v>
      </c>
      <c r="F1109" s="65">
        <v>44158</v>
      </c>
      <c r="G1109" s="64">
        <v>44158.91676443287</v>
      </c>
    </row>
    <row r="1110" spans="1:7" outlineLevel="1" x14ac:dyDescent="0.25">
      <c r="A1110" t="s">
        <v>109</v>
      </c>
      <c r="B1110" t="str">
        <f t="shared" si="17"/>
        <v>GBP44155</v>
      </c>
      <c r="C1110" s="36" t="s">
        <v>318</v>
      </c>
      <c r="D1110" s="63">
        <v>1.736</v>
      </c>
      <c r="E1110" s="64">
        <v>44155</v>
      </c>
      <c r="F1110" s="65">
        <v>44157</v>
      </c>
      <c r="G1110" s="64">
        <v>44155.918238969905</v>
      </c>
    </row>
    <row r="1111" spans="1:7" outlineLevel="1" x14ac:dyDescent="0.25">
      <c r="A1111" t="s">
        <v>109</v>
      </c>
      <c r="B1111" t="str">
        <f t="shared" si="17"/>
        <v>GBP44154</v>
      </c>
      <c r="C1111" s="36" t="s">
        <v>318</v>
      </c>
      <c r="D1111" s="63">
        <v>1.7315</v>
      </c>
      <c r="E1111" s="64">
        <v>44154</v>
      </c>
      <c r="F1111" s="65">
        <v>44154</v>
      </c>
      <c r="G1111" s="64">
        <v>44154.918178009262</v>
      </c>
    </row>
    <row r="1112" spans="1:7" outlineLevel="1" x14ac:dyDescent="0.25">
      <c r="A1112" t="s">
        <v>109</v>
      </c>
      <c r="B1112" t="str">
        <f t="shared" si="17"/>
        <v>GBP44153</v>
      </c>
      <c r="C1112" s="36" t="s">
        <v>318</v>
      </c>
      <c r="D1112" s="63">
        <v>1.7355</v>
      </c>
      <c r="E1112" s="64">
        <v>44153</v>
      </c>
      <c r="F1112" s="65">
        <v>44153</v>
      </c>
      <c r="G1112" s="64">
        <v>44153.918149502315</v>
      </c>
    </row>
    <row r="1113" spans="1:7" outlineLevel="1" x14ac:dyDescent="0.25">
      <c r="A1113" t="s">
        <v>109</v>
      </c>
      <c r="B1113" t="str">
        <f t="shared" si="17"/>
        <v>GBP44152</v>
      </c>
      <c r="C1113" s="36" t="s">
        <v>318</v>
      </c>
      <c r="D1113" s="63">
        <v>1.7353000000000001</v>
      </c>
      <c r="E1113" s="64">
        <v>44152</v>
      </c>
      <c r="F1113" s="65">
        <v>44152</v>
      </c>
      <c r="G1113" s="64">
        <v>44152.918135150459</v>
      </c>
    </row>
    <row r="1114" spans="1:7" outlineLevel="1" x14ac:dyDescent="0.25">
      <c r="A1114" t="s">
        <v>109</v>
      </c>
      <c r="B1114" t="str">
        <f t="shared" si="17"/>
        <v>GBP44151</v>
      </c>
      <c r="C1114" s="36" t="s">
        <v>318</v>
      </c>
      <c r="D1114" s="63">
        <v>1.7258</v>
      </c>
      <c r="E1114" s="64">
        <v>44151</v>
      </c>
      <c r="F1114" s="65">
        <v>44151</v>
      </c>
      <c r="G1114" s="64">
        <v>44151.918084606485</v>
      </c>
    </row>
    <row r="1115" spans="1:7" outlineLevel="1" x14ac:dyDescent="0.25">
      <c r="A1115" t="s">
        <v>109</v>
      </c>
      <c r="B1115" t="str">
        <f t="shared" si="17"/>
        <v>GBP44148</v>
      </c>
      <c r="C1115" s="36" t="s">
        <v>318</v>
      </c>
      <c r="D1115" s="63">
        <v>1.732</v>
      </c>
      <c r="E1115" s="64">
        <v>44148</v>
      </c>
      <c r="F1115" s="65">
        <v>44150</v>
      </c>
      <c r="G1115" s="64">
        <v>44148.917906516202</v>
      </c>
    </row>
    <row r="1116" spans="1:7" outlineLevel="1" x14ac:dyDescent="0.25">
      <c r="A1116" t="s">
        <v>109</v>
      </c>
      <c r="B1116" t="str">
        <f t="shared" si="17"/>
        <v>GBP44147</v>
      </c>
      <c r="C1116" s="36" t="s">
        <v>318</v>
      </c>
      <c r="D1116" s="63">
        <v>1.7236</v>
      </c>
      <c r="E1116" s="64">
        <v>44147</v>
      </c>
      <c r="F1116" s="65">
        <v>44147</v>
      </c>
      <c r="G1116" s="64">
        <v>44147.917910613425</v>
      </c>
    </row>
    <row r="1117" spans="1:7" outlineLevel="1" x14ac:dyDescent="0.25">
      <c r="A1117" t="s">
        <v>109</v>
      </c>
      <c r="B1117" t="str">
        <f t="shared" si="17"/>
        <v>GBP44145</v>
      </c>
      <c r="C1117" s="36" t="s">
        <v>318</v>
      </c>
      <c r="D1117" s="63">
        <v>1.7241</v>
      </c>
      <c r="E1117" s="64">
        <v>44145</v>
      </c>
      <c r="F1117" s="65">
        <v>44146</v>
      </c>
      <c r="G1117" s="64">
        <v>44145.917824039352</v>
      </c>
    </row>
    <row r="1118" spans="1:7" outlineLevel="1" x14ac:dyDescent="0.25">
      <c r="A1118" t="s">
        <v>109</v>
      </c>
      <c r="B1118" t="str">
        <f t="shared" si="17"/>
        <v>GBP44144</v>
      </c>
      <c r="C1118" s="36" t="s">
        <v>318</v>
      </c>
      <c r="D1118" s="63">
        <v>1.7062999999999999</v>
      </c>
      <c r="E1118" s="64">
        <v>44144</v>
      </c>
      <c r="F1118" s="65">
        <v>44144</v>
      </c>
      <c r="G1118" s="64">
        <v>44144.917735682873</v>
      </c>
    </row>
    <row r="1119" spans="1:7" outlineLevel="1" x14ac:dyDescent="0.25">
      <c r="A1119" t="s">
        <v>109</v>
      </c>
      <c r="B1119" t="str">
        <f t="shared" si="17"/>
        <v>HKD44484</v>
      </c>
      <c r="C1119" s="36" t="s">
        <v>319</v>
      </c>
      <c r="D1119" s="63">
        <v>0.15909999999999999</v>
      </c>
      <c r="E1119" s="64">
        <v>44484</v>
      </c>
      <c r="F1119" s="65">
        <v>73050</v>
      </c>
      <c r="G1119" s="64">
        <v>44484.917950312498</v>
      </c>
    </row>
    <row r="1120" spans="1:7" outlineLevel="1" x14ac:dyDescent="0.25">
      <c r="A1120" t="s">
        <v>109</v>
      </c>
      <c r="B1120" t="str">
        <f t="shared" si="17"/>
        <v>HKD44483</v>
      </c>
      <c r="C1120" s="36" t="s">
        <v>319</v>
      </c>
      <c r="D1120" s="63">
        <v>0.159</v>
      </c>
      <c r="E1120" s="64">
        <v>44483</v>
      </c>
      <c r="F1120" s="65">
        <v>44483</v>
      </c>
      <c r="G1120" s="64">
        <v>44483.917875775463</v>
      </c>
    </row>
    <row r="1121" spans="1:7" outlineLevel="1" x14ac:dyDescent="0.25">
      <c r="A1121" t="s">
        <v>109</v>
      </c>
      <c r="B1121" t="str">
        <f t="shared" si="17"/>
        <v>HKD44482</v>
      </c>
      <c r="C1121" s="36" t="s">
        <v>319</v>
      </c>
      <c r="D1121" s="63">
        <v>0.16</v>
      </c>
      <c r="E1121" s="64">
        <v>44482</v>
      </c>
      <c r="F1121" s="65">
        <v>44482</v>
      </c>
      <c r="G1121" s="64">
        <v>44482.917871759259</v>
      </c>
    </row>
    <row r="1122" spans="1:7" outlineLevel="1" x14ac:dyDescent="0.25">
      <c r="A1122" t="s">
        <v>109</v>
      </c>
      <c r="B1122" t="str">
        <f t="shared" si="17"/>
        <v>HKD44481</v>
      </c>
      <c r="C1122" s="36" t="s">
        <v>319</v>
      </c>
      <c r="D1122" s="63">
        <v>0.16009999999999999</v>
      </c>
      <c r="E1122" s="64">
        <v>44481</v>
      </c>
      <c r="F1122" s="65">
        <v>44481</v>
      </c>
      <c r="G1122" s="64">
        <v>44481.917802118056</v>
      </c>
    </row>
    <row r="1123" spans="1:7" outlineLevel="1" x14ac:dyDescent="0.25">
      <c r="A1123" t="s">
        <v>109</v>
      </c>
      <c r="B1123" t="str">
        <f t="shared" si="17"/>
        <v>HKD44477</v>
      </c>
      <c r="C1123" s="36" t="s">
        <v>319</v>
      </c>
      <c r="D1123" s="63">
        <v>0.16039999999999999</v>
      </c>
      <c r="E1123" s="64">
        <v>44477</v>
      </c>
      <c r="F1123" s="65">
        <v>44480</v>
      </c>
      <c r="G1123" s="64">
        <v>44477.917705868058</v>
      </c>
    </row>
    <row r="1124" spans="1:7" outlineLevel="1" x14ac:dyDescent="0.25">
      <c r="A1124" t="s">
        <v>109</v>
      </c>
      <c r="B1124" t="str">
        <f t="shared" si="17"/>
        <v>HKD44476</v>
      </c>
      <c r="C1124" s="36" t="s">
        <v>319</v>
      </c>
      <c r="D1124" s="63">
        <v>0.1613</v>
      </c>
      <c r="E1124" s="64">
        <v>44476</v>
      </c>
      <c r="F1124" s="65">
        <v>44476</v>
      </c>
      <c r="G1124" s="64">
        <v>44476.917658101855</v>
      </c>
    </row>
    <row r="1125" spans="1:7" outlineLevel="1" x14ac:dyDescent="0.25">
      <c r="A1125" t="s">
        <v>109</v>
      </c>
      <c r="B1125" t="str">
        <f t="shared" si="17"/>
        <v>HKD44475</v>
      </c>
      <c r="C1125" s="36" t="s">
        <v>319</v>
      </c>
      <c r="D1125" s="63">
        <v>0.16200000000000001</v>
      </c>
      <c r="E1125" s="64">
        <v>44475</v>
      </c>
      <c r="F1125" s="65">
        <v>44475</v>
      </c>
      <c r="G1125" s="64">
        <v>44475.917569062498</v>
      </c>
    </row>
    <row r="1126" spans="1:7" outlineLevel="1" x14ac:dyDescent="0.25">
      <c r="A1126" t="s">
        <v>109</v>
      </c>
      <c r="B1126" t="str">
        <f t="shared" si="17"/>
        <v>HKD44474</v>
      </c>
      <c r="C1126" s="36" t="s">
        <v>319</v>
      </c>
      <c r="D1126" s="63">
        <v>0.1615</v>
      </c>
      <c r="E1126" s="64">
        <v>44474</v>
      </c>
      <c r="F1126" s="65">
        <v>44474</v>
      </c>
      <c r="G1126" s="64">
        <v>44474.9175412037</v>
      </c>
    </row>
    <row r="1127" spans="1:7" outlineLevel="1" x14ac:dyDescent="0.25">
      <c r="A1127" t="s">
        <v>109</v>
      </c>
      <c r="B1127" t="str">
        <f t="shared" si="17"/>
        <v>HKD44473</v>
      </c>
      <c r="C1127" s="36" t="s">
        <v>319</v>
      </c>
      <c r="D1127" s="63">
        <v>0.16159999999999999</v>
      </c>
      <c r="E1127" s="64">
        <v>44473</v>
      </c>
      <c r="F1127" s="65">
        <v>44473</v>
      </c>
      <c r="G1127" s="64">
        <v>44473.91753564815</v>
      </c>
    </row>
    <row r="1128" spans="1:7" outlineLevel="1" x14ac:dyDescent="0.25">
      <c r="A1128" t="s">
        <v>109</v>
      </c>
      <c r="B1128" t="str">
        <f t="shared" si="17"/>
        <v>HKD44470</v>
      </c>
      <c r="C1128" s="36" t="s">
        <v>319</v>
      </c>
      <c r="D1128" s="63">
        <v>0.16250000000000001</v>
      </c>
      <c r="E1128" s="64">
        <v>44470</v>
      </c>
      <c r="F1128" s="65">
        <v>44472</v>
      </c>
      <c r="G1128" s="64">
        <v>44470.91745385417</v>
      </c>
    </row>
    <row r="1129" spans="1:7" outlineLevel="1" x14ac:dyDescent="0.25">
      <c r="A1129" t="s">
        <v>109</v>
      </c>
      <c r="B1129" t="str">
        <f t="shared" si="17"/>
        <v>HKD44468</v>
      </c>
      <c r="C1129" s="36" t="s">
        <v>319</v>
      </c>
      <c r="D1129" s="63">
        <v>0.16370000000000001</v>
      </c>
      <c r="E1129" s="64">
        <v>44468</v>
      </c>
      <c r="F1129" s="65">
        <v>44469</v>
      </c>
      <c r="G1129" s="64">
        <v>44468.91738900463</v>
      </c>
    </row>
    <row r="1130" spans="1:7" outlineLevel="1" x14ac:dyDescent="0.25">
      <c r="A1130" t="s">
        <v>109</v>
      </c>
      <c r="B1130" t="str">
        <f t="shared" si="17"/>
        <v>HKD44467</v>
      </c>
      <c r="C1130" s="36" t="s">
        <v>319</v>
      </c>
      <c r="D1130" s="63">
        <v>0.16289999999999999</v>
      </c>
      <c r="E1130" s="64">
        <v>44467</v>
      </c>
      <c r="F1130" s="65">
        <v>44467</v>
      </c>
      <c r="G1130" s="64">
        <v>44467.917336261577</v>
      </c>
    </row>
    <row r="1131" spans="1:7" outlineLevel="1" x14ac:dyDescent="0.25">
      <c r="A1131" t="s">
        <v>109</v>
      </c>
      <c r="B1131" t="str">
        <f t="shared" si="17"/>
        <v>HKD44466</v>
      </c>
      <c r="C1131" s="36" t="s">
        <v>319</v>
      </c>
      <c r="D1131" s="63">
        <v>0.16239999999999999</v>
      </c>
      <c r="E1131" s="64">
        <v>44466</v>
      </c>
      <c r="F1131" s="65">
        <v>44466</v>
      </c>
      <c r="G1131" s="64">
        <v>44466.917280324073</v>
      </c>
    </row>
    <row r="1132" spans="1:7" outlineLevel="1" x14ac:dyDescent="0.25">
      <c r="A1132" t="s">
        <v>109</v>
      </c>
      <c r="B1132" t="str">
        <f t="shared" si="17"/>
        <v>HKD44463</v>
      </c>
      <c r="C1132" s="36" t="s">
        <v>319</v>
      </c>
      <c r="D1132" s="63">
        <v>0.16289999999999999</v>
      </c>
      <c r="E1132" s="64">
        <v>44463</v>
      </c>
      <c r="F1132" s="65">
        <v>44465</v>
      </c>
      <c r="G1132" s="64">
        <v>44463.917867824071</v>
      </c>
    </row>
    <row r="1133" spans="1:7" outlineLevel="1" x14ac:dyDescent="0.25">
      <c r="A1133" t="s">
        <v>109</v>
      </c>
      <c r="B1133" t="str">
        <f t="shared" si="17"/>
        <v>HKD44462</v>
      </c>
      <c r="C1133" s="36" t="s">
        <v>319</v>
      </c>
      <c r="D1133" s="63">
        <v>0.16250000000000001</v>
      </c>
      <c r="E1133" s="64">
        <v>44462</v>
      </c>
      <c r="F1133" s="65">
        <v>44462</v>
      </c>
      <c r="G1133" s="64">
        <v>44462.917878587963</v>
      </c>
    </row>
    <row r="1134" spans="1:7" outlineLevel="1" x14ac:dyDescent="0.25">
      <c r="A1134" t="s">
        <v>109</v>
      </c>
      <c r="B1134" t="str">
        <f t="shared" si="17"/>
        <v>HKD44461</v>
      </c>
      <c r="C1134" s="36" t="s">
        <v>319</v>
      </c>
      <c r="D1134" s="63">
        <v>0.1638</v>
      </c>
      <c r="E1134" s="64">
        <v>44461</v>
      </c>
      <c r="F1134" s="65">
        <v>44461</v>
      </c>
      <c r="G1134" s="64">
        <v>44461.917839004629</v>
      </c>
    </row>
    <row r="1135" spans="1:7" outlineLevel="1" x14ac:dyDescent="0.25">
      <c r="A1135" t="s">
        <v>109</v>
      </c>
      <c r="B1135" t="str">
        <f t="shared" si="17"/>
        <v>HKD44460</v>
      </c>
      <c r="C1135" s="36" t="s">
        <v>319</v>
      </c>
      <c r="D1135" s="63">
        <v>0.16439999999999999</v>
      </c>
      <c r="E1135" s="64">
        <v>44460</v>
      </c>
      <c r="F1135" s="65">
        <v>44460</v>
      </c>
      <c r="G1135" s="64">
        <v>44460.917817013891</v>
      </c>
    </row>
    <row r="1136" spans="1:7" outlineLevel="1" x14ac:dyDescent="0.25">
      <c r="A1136" t="s">
        <v>109</v>
      </c>
      <c r="B1136" t="str">
        <f t="shared" si="17"/>
        <v>HKD44459</v>
      </c>
      <c r="C1136" s="36" t="s">
        <v>319</v>
      </c>
      <c r="D1136" s="63">
        <v>0.16470000000000001</v>
      </c>
      <c r="E1136" s="64">
        <v>44459</v>
      </c>
      <c r="F1136" s="65">
        <v>44459</v>
      </c>
      <c r="G1136" s="64">
        <v>44459.917747418978</v>
      </c>
    </row>
    <row r="1137" spans="1:7" outlineLevel="1" x14ac:dyDescent="0.25">
      <c r="A1137" t="s">
        <v>109</v>
      </c>
      <c r="B1137" t="str">
        <f t="shared" si="17"/>
        <v>HKD44456</v>
      </c>
      <c r="C1137" s="36" t="s">
        <v>319</v>
      </c>
      <c r="D1137" s="63">
        <v>0.16350000000000001</v>
      </c>
      <c r="E1137" s="64">
        <v>44456</v>
      </c>
      <c r="F1137" s="65">
        <v>44458</v>
      </c>
      <c r="G1137" s="64">
        <v>44456.917653553239</v>
      </c>
    </row>
    <row r="1138" spans="1:7" outlineLevel="1" x14ac:dyDescent="0.25">
      <c r="A1138" t="s">
        <v>109</v>
      </c>
      <c r="B1138" t="str">
        <f t="shared" si="17"/>
        <v>HKD44455</v>
      </c>
      <c r="C1138" s="36" t="s">
        <v>319</v>
      </c>
      <c r="D1138" s="63">
        <v>0.1628</v>
      </c>
      <c r="E1138" s="64">
        <v>44455</v>
      </c>
      <c r="F1138" s="65">
        <v>44455</v>
      </c>
      <c r="G1138" s="64">
        <v>44455.917641932872</v>
      </c>
    </row>
    <row r="1139" spans="1:7" outlineLevel="1" x14ac:dyDescent="0.25">
      <c r="A1139" t="s">
        <v>109</v>
      </c>
      <c r="B1139" t="str">
        <f t="shared" si="17"/>
        <v>HKD44454</v>
      </c>
      <c r="C1139" s="36" t="s">
        <v>319</v>
      </c>
      <c r="D1139" s="63">
        <v>0.16259999999999999</v>
      </c>
      <c r="E1139" s="64">
        <v>44454</v>
      </c>
      <c r="F1139" s="65">
        <v>44454</v>
      </c>
      <c r="G1139" s="64">
        <v>44454.917585960648</v>
      </c>
    </row>
    <row r="1140" spans="1:7" outlineLevel="1" x14ac:dyDescent="0.25">
      <c r="A1140" t="s">
        <v>109</v>
      </c>
      <c r="B1140" t="str">
        <f t="shared" si="17"/>
        <v>HKD44453</v>
      </c>
      <c r="C1140" s="36" t="s">
        <v>319</v>
      </c>
      <c r="D1140" s="63">
        <v>0.1628</v>
      </c>
      <c r="E1140" s="64">
        <v>44453</v>
      </c>
      <c r="F1140" s="65">
        <v>44453</v>
      </c>
      <c r="G1140" s="64">
        <v>44453.917549039354</v>
      </c>
    </row>
    <row r="1141" spans="1:7" outlineLevel="1" x14ac:dyDescent="0.25">
      <c r="A1141" t="s">
        <v>109</v>
      </c>
      <c r="B1141" t="str">
        <f t="shared" si="17"/>
        <v>HKD44452</v>
      </c>
      <c r="C1141" s="36" t="s">
        <v>319</v>
      </c>
      <c r="D1141" s="63">
        <v>0.1628</v>
      </c>
      <c r="E1141" s="64">
        <v>44452</v>
      </c>
      <c r="F1141" s="65">
        <v>44452</v>
      </c>
      <c r="G1141" s="64">
        <v>44452.917141053244</v>
      </c>
    </row>
    <row r="1142" spans="1:7" outlineLevel="1" x14ac:dyDescent="0.25">
      <c r="A1142" t="s">
        <v>109</v>
      </c>
      <c r="B1142" t="str">
        <f t="shared" si="17"/>
        <v>HKD44449</v>
      </c>
      <c r="C1142" s="36" t="s">
        <v>319</v>
      </c>
      <c r="D1142" s="63">
        <v>0.16239999999999999</v>
      </c>
      <c r="E1142" s="64">
        <v>44449</v>
      </c>
      <c r="F1142" s="65">
        <v>44451</v>
      </c>
      <c r="G1142" s="64">
        <v>44449.917072071759</v>
      </c>
    </row>
    <row r="1143" spans="1:7" outlineLevel="1" x14ac:dyDescent="0.25">
      <c r="A1143" t="s">
        <v>109</v>
      </c>
      <c r="B1143" t="str">
        <f t="shared" si="17"/>
        <v>HKD44448</v>
      </c>
      <c r="C1143" s="36" t="s">
        <v>319</v>
      </c>
      <c r="D1143" s="63">
        <v>0.16270000000000001</v>
      </c>
      <c r="E1143" s="64">
        <v>44448</v>
      </c>
      <c r="F1143" s="65">
        <v>44448</v>
      </c>
      <c r="G1143" s="64">
        <v>44448.916998726854</v>
      </c>
    </row>
    <row r="1144" spans="1:7" outlineLevel="1" x14ac:dyDescent="0.25">
      <c r="A1144" t="s">
        <v>109</v>
      </c>
      <c r="B1144" t="str">
        <f t="shared" si="17"/>
        <v>HKD44447</v>
      </c>
      <c r="C1144" s="36" t="s">
        <v>319</v>
      </c>
      <c r="D1144" s="63">
        <v>0.16300000000000001</v>
      </c>
      <c r="E1144" s="64">
        <v>44447</v>
      </c>
      <c r="F1144" s="65">
        <v>44447</v>
      </c>
      <c r="G1144" s="64">
        <v>44447.916981365743</v>
      </c>
    </row>
    <row r="1145" spans="1:7" outlineLevel="1" x14ac:dyDescent="0.25">
      <c r="A1145" t="s">
        <v>109</v>
      </c>
      <c r="B1145" t="str">
        <f t="shared" si="17"/>
        <v>HKD44446</v>
      </c>
      <c r="C1145" s="36" t="s">
        <v>319</v>
      </c>
      <c r="D1145" s="63">
        <v>0.1623</v>
      </c>
      <c r="E1145" s="64">
        <v>44446</v>
      </c>
      <c r="F1145" s="65">
        <v>44446</v>
      </c>
      <c r="G1145" s="64">
        <v>44446.91695471065</v>
      </c>
    </row>
    <row r="1146" spans="1:7" outlineLevel="1" x14ac:dyDescent="0.25">
      <c r="A1146" t="s">
        <v>109</v>
      </c>
      <c r="B1146" t="str">
        <f t="shared" si="17"/>
        <v>HKD44442</v>
      </c>
      <c r="C1146" s="36" t="s">
        <v>319</v>
      </c>
      <c r="D1146" s="63">
        <v>0.16109999999999999</v>
      </c>
      <c r="E1146" s="64">
        <v>44442</v>
      </c>
      <c r="F1146" s="65">
        <v>44445</v>
      </c>
      <c r="G1146" s="64">
        <v>44442.916798726852</v>
      </c>
    </row>
    <row r="1147" spans="1:7" outlineLevel="1" x14ac:dyDescent="0.25">
      <c r="A1147" t="s">
        <v>109</v>
      </c>
      <c r="B1147" t="str">
        <f t="shared" si="17"/>
        <v>HKD44441</v>
      </c>
      <c r="C1147" s="36" t="s">
        <v>319</v>
      </c>
      <c r="D1147" s="63">
        <v>0.1618</v>
      </c>
      <c r="E1147" s="64">
        <v>44441</v>
      </c>
      <c r="F1147" s="65">
        <v>44441</v>
      </c>
      <c r="G1147" s="64">
        <v>44441.916770370372</v>
      </c>
    </row>
    <row r="1148" spans="1:7" outlineLevel="1" x14ac:dyDescent="0.25">
      <c r="A1148" t="s">
        <v>109</v>
      </c>
      <c r="B1148" t="str">
        <f t="shared" si="17"/>
        <v>HKD44440</v>
      </c>
      <c r="C1148" s="36" t="s">
        <v>319</v>
      </c>
      <c r="D1148" s="63">
        <v>0.16209999999999999</v>
      </c>
      <c r="E1148" s="64">
        <v>44440</v>
      </c>
      <c r="F1148" s="65">
        <v>44440</v>
      </c>
      <c r="G1148" s="64">
        <v>44440.916771493059</v>
      </c>
    </row>
    <row r="1149" spans="1:7" outlineLevel="1" x14ac:dyDescent="0.25">
      <c r="A1149" t="s">
        <v>109</v>
      </c>
      <c r="B1149" t="str">
        <f t="shared" si="17"/>
        <v>HKD44439</v>
      </c>
      <c r="C1149" s="36" t="s">
        <v>319</v>
      </c>
      <c r="D1149" s="63">
        <v>0.16220000000000001</v>
      </c>
      <c r="E1149" s="64">
        <v>44439</v>
      </c>
      <c r="F1149" s="65">
        <v>44439</v>
      </c>
      <c r="G1149" s="64">
        <v>44439.920156793982</v>
      </c>
    </row>
    <row r="1150" spans="1:7" outlineLevel="1" x14ac:dyDescent="0.25">
      <c r="A1150" t="s">
        <v>109</v>
      </c>
      <c r="B1150" t="str">
        <f t="shared" si="17"/>
        <v>HKD44438</v>
      </c>
      <c r="C1150" s="36" t="s">
        <v>319</v>
      </c>
      <c r="D1150" s="63">
        <v>0.1618</v>
      </c>
      <c r="E1150" s="64">
        <v>44438</v>
      </c>
      <c r="F1150" s="65">
        <v>44438</v>
      </c>
      <c r="G1150" s="64">
        <v>44438.92015578704</v>
      </c>
    </row>
    <row r="1151" spans="1:7" outlineLevel="1" x14ac:dyDescent="0.25">
      <c r="A1151" t="s">
        <v>109</v>
      </c>
      <c r="B1151" t="str">
        <f t="shared" si="17"/>
        <v>HKD44435</v>
      </c>
      <c r="C1151" s="36" t="s">
        <v>319</v>
      </c>
      <c r="D1151" s="63">
        <v>0.16220000000000001</v>
      </c>
      <c r="E1151" s="64">
        <v>44435</v>
      </c>
      <c r="F1151" s="65">
        <v>44437</v>
      </c>
      <c r="G1151" s="64">
        <v>44435.920084837962</v>
      </c>
    </row>
    <row r="1152" spans="1:7" outlineLevel="1" x14ac:dyDescent="0.25">
      <c r="A1152" t="s">
        <v>109</v>
      </c>
      <c r="B1152" t="str">
        <f t="shared" si="17"/>
        <v>HKD44434</v>
      </c>
      <c r="C1152" s="36" t="s">
        <v>319</v>
      </c>
      <c r="D1152" s="63">
        <v>0.16250000000000001</v>
      </c>
      <c r="E1152" s="64">
        <v>44434</v>
      </c>
      <c r="F1152" s="65">
        <v>44434</v>
      </c>
      <c r="G1152" s="64">
        <v>44434.919944907408</v>
      </c>
    </row>
    <row r="1153" spans="1:7" outlineLevel="1" x14ac:dyDescent="0.25">
      <c r="A1153" t="s">
        <v>109</v>
      </c>
      <c r="B1153" t="str">
        <f t="shared" si="17"/>
        <v>HKD44433</v>
      </c>
      <c r="C1153" s="36" t="s">
        <v>319</v>
      </c>
      <c r="D1153" s="63">
        <v>0.16209999999999999</v>
      </c>
      <c r="E1153" s="64">
        <v>44433</v>
      </c>
      <c r="F1153" s="65">
        <v>44433</v>
      </c>
      <c r="G1153" s="64">
        <v>44433.919950543983</v>
      </c>
    </row>
    <row r="1154" spans="1:7" outlineLevel="1" x14ac:dyDescent="0.25">
      <c r="A1154" t="s">
        <v>109</v>
      </c>
      <c r="B1154" t="str">
        <f t="shared" si="17"/>
        <v>HKD44432</v>
      </c>
      <c r="C1154" s="36" t="s">
        <v>319</v>
      </c>
      <c r="D1154" s="63">
        <v>0.16189999999999999</v>
      </c>
      <c r="E1154" s="64">
        <v>44432</v>
      </c>
      <c r="F1154" s="65">
        <v>44432</v>
      </c>
      <c r="G1154" s="64">
        <v>44432.919876006941</v>
      </c>
    </row>
    <row r="1155" spans="1:7" outlineLevel="1" x14ac:dyDescent="0.25">
      <c r="A1155" t="s">
        <v>109</v>
      </c>
      <c r="B1155" t="str">
        <f t="shared" si="17"/>
        <v>HKD44431</v>
      </c>
      <c r="C1155" s="36" t="s">
        <v>319</v>
      </c>
      <c r="D1155" s="63">
        <v>0.16270000000000001</v>
      </c>
      <c r="E1155" s="64">
        <v>44431</v>
      </c>
      <c r="F1155" s="65">
        <v>44431</v>
      </c>
      <c r="G1155" s="64">
        <v>44431.919861076392</v>
      </c>
    </row>
    <row r="1156" spans="1:7" outlineLevel="1" x14ac:dyDescent="0.25">
      <c r="A1156" t="s">
        <v>109</v>
      </c>
      <c r="B1156" t="str">
        <f t="shared" si="17"/>
        <v>HKD44428</v>
      </c>
      <c r="C1156" s="36" t="s">
        <v>319</v>
      </c>
      <c r="D1156" s="63">
        <v>0.16500000000000001</v>
      </c>
      <c r="E1156" s="64">
        <v>44428</v>
      </c>
      <c r="F1156" s="65">
        <v>44430</v>
      </c>
      <c r="G1156" s="64">
        <v>44428.918752627316</v>
      </c>
    </row>
    <row r="1157" spans="1:7" outlineLevel="1" x14ac:dyDescent="0.25">
      <c r="A1157" t="s">
        <v>109</v>
      </c>
      <c r="B1157" t="str">
        <f t="shared" si="17"/>
        <v>HKD44427</v>
      </c>
      <c r="C1157" s="36" t="s">
        <v>319</v>
      </c>
      <c r="D1157" s="63">
        <v>0.16420000000000001</v>
      </c>
      <c r="E1157" s="64">
        <v>44427</v>
      </c>
      <c r="F1157" s="65">
        <v>44427</v>
      </c>
      <c r="G1157" s="64">
        <v>44427.918716400462</v>
      </c>
    </row>
    <row r="1158" spans="1:7" outlineLevel="1" x14ac:dyDescent="0.25">
      <c r="A1158" t="s">
        <v>109</v>
      </c>
      <c r="B1158" t="str">
        <f t="shared" ref="B1158:B1221" si="18">C1158&amp;E1158</f>
        <v>HKD44426</v>
      </c>
      <c r="C1158" s="36" t="s">
        <v>319</v>
      </c>
      <c r="D1158" s="63">
        <v>0.16220000000000001</v>
      </c>
      <c r="E1158" s="64">
        <v>44426</v>
      </c>
      <c r="F1158" s="65">
        <v>44426</v>
      </c>
      <c r="G1158" s="64">
        <v>44426.918656631948</v>
      </c>
    </row>
    <row r="1159" spans="1:7" outlineLevel="1" x14ac:dyDescent="0.25">
      <c r="A1159" t="s">
        <v>109</v>
      </c>
      <c r="B1159" t="str">
        <f t="shared" si="18"/>
        <v>HKD44425</v>
      </c>
      <c r="C1159" s="36" t="s">
        <v>319</v>
      </c>
      <c r="D1159" s="63">
        <v>0.16200000000000001</v>
      </c>
      <c r="E1159" s="64">
        <v>44425</v>
      </c>
      <c r="F1159" s="65">
        <v>44425</v>
      </c>
      <c r="G1159" s="64">
        <v>44425.918660914351</v>
      </c>
    </row>
    <row r="1160" spans="1:7" outlineLevel="1" x14ac:dyDescent="0.25">
      <c r="A1160" t="s">
        <v>109</v>
      </c>
      <c r="B1160" t="str">
        <f t="shared" si="18"/>
        <v>HKD44424</v>
      </c>
      <c r="C1160" s="36" t="s">
        <v>319</v>
      </c>
      <c r="D1160" s="63">
        <v>0.1615</v>
      </c>
      <c r="E1160" s="64">
        <v>44424</v>
      </c>
      <c r="F1160" s="65">
        <v>44424</v>
      </c>
      <c r="G1160" s="64">
        <v>44424.918611493056</v>
      </c>
    </row>
    <row r="1161" spans="1:7" outlineLevel="1" x14ac:dyDescent="0.25">
      <c r="A1161" t="s">
        <v>109</v>
      </c>
      <c r="B1161" t="str">
        <f t="shared" si="18"/>
        <v>HKD44421</v>
      </c>
      <c r="C1161" s="36" t="s">
        <v>319</v>
      </c>
      <c r="D1161" s="63">
        <v>0.1608</v>
      </c>
      <c r="E1161" s="64">
        <v>44421</v>
      </c>
      <c r="F1161" s="65">
        <v>44423</v>
      </c>
      <c r="G1161" s="64">
        <v>44421.918543518521</v>
      </c>
    </row>
    <row r="1162" spans="1:7" outlineLevel="1" x14ac:dyDescent="0.25">
      <c r="A1162" t="s">
        <v>109</v>
      </c>
      <c r="B1162" t="str">
        <f t="shared" si="18"/>
        <v>HKD44420</v>
      </c>
      <c r="C1162" s="36" t="s">
        <v>319</v>
      </c>
      <c r="D1162" s="63">
        <v>0.16089999999999999</v>
      </c>
      <c r="E1162" s="64">
        <v>44420</v>
      </c>
      <c r="F1162" s="65">
        <v>44420</v>
      </c>
      <c r="G1162" s="64">
        <v>44420.918509293981</v>
      </c>
    </row>
    <row r="1163" spans="1:7" outlineLevel="1" x14ac:dyDescent="0.25">
      <c r="A1163" t="s">
        <v>109</v>
      </c>
      <c r="B1163" t="str">
        <f t="shared" si="18"/>
        <v>HKD44419</v>
      </c>
      <c r="C1163" s="36" t="s">
        <v>319</v>
      </c>
      <c r="D1163" s="63">
        <v>0.1608</v>
      </c>
      <c r="E1163" s="64">
        <v>44419</v>
      </c>
      <c r="F1163" s="65">
        <v>44419</v>
      </c>
      <c r="G1163" s="64">
        <v>44419.918441747686</v>
      </c>
    </row>
    <row r="1164" spans="1:7" outlineLevel="1" x14ac:dyDescent="0.25">
      <c r="A1164" t="s">
        <v>109</v>
      </c>
      <c r="B1164" t="str">
        <f t="shared" si="18"/>
        <v>HKD44418</v>
      </c>
      <c r="C1164" s="36" t="s">
        <v>319</v>
      </c>
      <c r="D1164" s="63">
        <v>0.16109999999999999</v>
      </c>
      <c r="E1164" s="64">
        <v>44418</v>
      </c>
      <c r="F1164" s="65">
        <v>44418</v>
      </c>
      <c r="G1164" s="64">
        <v>44418.918465277777</v>
      </c>
    </row>
    <row r="1165" spans="1:7" outlineLevel="1" x14ac:dyDescent="0.25">
      <c r="A1165" t="s">
        <v>109</v>
      </c>
      <c r="B1165" t="str">
        <f t="shared" si="18"/>
        <v>HKD44417</v>
      </c>
      <c r="C1165" s="36" t="s">
        <v>319</v>
      </c>
      <c r="D1165" s="63">
        <v>0.1615</v>
      </c>
      <c r="E1165" s="64">
        <v>44417</v>
      </c>
      <c r="F1165" s="65">
        <v>44417</v>
      </c>
      <c r="G1165" s="64">
        <v>44417.918424386575</v>
      </c>
    </row>
    <row r="1166" spans="1:7" outlineLevel="1" x14ac:dyDescent="0.25">
      <c r="A1166" t="s">
        <v>109</v>
      </c>
      <c r="B1166" t="str">
        <f t="shared" si="18"/>
        <v>HKD44414</v>
      </c>
      <c r="C1166" s="36" t="s">
        <v>319</v>
      </c>
      <c r="D1166" s="63">
        <v>0.1613</v>
      </c>
      <c r="E1166" s="64">
        <v>44414</v>
      </c>
      <c r="F1166" s="65">
        <v>44416</v>
      </c>
      <c r="G1166" s="64">
        <v>44414.918323576392</v>
      </c>
    </row>
    <row r="1167" spans="1:7" outlineLevel="1" x14ac:dyDescent="0.25">
      <c r="A1167" t="s">
        <v>109</v>
      </c>
      <c r="B1167" t="str">
        <f t="shared" si="18"/>
        <v>HKD44413</v>
      </c>
      <c r="C1167" s="36" t="s">
        <v>319</v>
      </c>
      <c r="D1167" s="63">
        <v>0.16070000000000001</v>
      </c>
      <c r="E1167" s="64">
        <v>44413</v>
      </c>
      <c r="F1167" s="65">
        <v>44413</v>
      </c>
      <c r="G1167" s="64">
        <v>44413.918310763889</v>
      </c>
    </row>
    <row r="1168" spans="1:7" outlineLevel="1" x14ac:dyDescent="0.25">
      <c r="A1168" t="s">
        <v>109</v>
      </c>
      <c r="B1168" t="str">
        <f t="shared" si="18"/>
        <v>HKD44412</v>
      </c>
      <c r="C1168" s="36" t="s">
        <v>319</v>
      </c>
      <c r="D1168" s="63">
        <v>0.1613</v>
      </c>
      <c r="E1168" s="64">
        <v>44412</v>
      </c>
      <c r="F1168" s="65">
        <v>44412</v>
      </c>
      <c r="G1168" s="64">
        <v>44412.918273298608</v>
      </c>
    </row>
    <row r="1169" spans="1:7" outlineLevel="1" x14ac:dyDescent="0.25">
      <c r="A1169" t="s">
        <v>109</v>
      </c>
      <c r="B1169" t="str">
        <f t="shared" si="18"/>
        <v>HKD44411</v>
      </c>
      <c r="C1169" s="36" t="s">
        <v>319</v>
      </c>
      <c r="D1169" s="63">
        <v>0.1613</v>
      </c>
      <c r="E1169" s="64">
        <v>44411</v>
      </c>
      <c r="F1169" s="65">
        <v>44411</v>
      </c>
      <c r="G1169" s="64">
        <v>44411.918228668983</v>
      </c>
    </row>
    <row r="1170" spans="1:7" outlineLevel="1" x14ac:dyDescent="0.25">
      <c r="A1170" t="s">
        <v>109</v>
      </c>
      <c r="B1170" t="str">
        <f t="shared" si="18"/>
        <v>HKD44407</v>
      </c>
      <c r="C1170" s="36" t="s">
        <v>319</v>
      </c>
      <c r="D1170" s="63">
        <v>0.1603</v>
      </c>
      <c r="E1170" s="64">
        <v>44407</v>
      </c>
      <c r="F1170" s="65">
        <v>44410</v>
      </c>
      <c r="G1170" s="64">
        <v>44407.919968518516</v>
      </c>
    </row>
    <row r="1171" spans="1:7" outlineLevel="1" x14ac:dyDescent="0.25">
      <c r="A1171" t="s">
        <v>109</v>
      </c>
      <c r="B1171" t="str">
        <f t="shared" si="18"/>
        <v>HKD44406</v>
      </c>
      <c r="C1171" s="36" t="s">
        <v>319</v>
      </c>
      <c r="D1171" s="63">
        <v>0.16020000000000001</v>
      </c>
      <c r="E1171" s="64">
        <v>44406</v>
      </c>
      <c r="F1171" s="65">
        <v>44406</v>
      </c>
      <c r="G1171" s="64">
        <v>44406.919904664355</v>
      </c>
    </row>
    <row r="1172" spans="1:7" outlineLevel="1" x14ac:dyDescent="0.25">
      <c r="A1172" t="s">
        <v>109</v>
      </c>
      <c r="B1172" t="str">
        <f t="shared" si="18"/>
        <v>HKD44405</v>
      </c>
      <c r="C1172" s="36" t="s">
        <v>319</v>
      </c>
      <c r="D1172" s="63">
        <v>0.1615</v>
      </c>
      <c r="E1172" s="64">
        <v>44405</v>
      </c>
      <c r="F1172" s="65">
        <v>44405</v>
      </c>
      <c r="G1172" s="64">
        <v>44405.919886111114</v>
      </c>
    </row>
    <row r="1173" spans="1:7" outlineLevel="1" x14ac:dyDescent="0.25">
      <c r="A1173" t="s">
        <v>109</v>
      </c>
      <c r="B1173" t="str">
        <f t="shared" si="18"/>
        <v>HKD44404</v>
      </c>
      <c r="C1173" s="36" t="s">
        <v>319</v>
      </c>
      <c r="D1173" s="63">
        <v>0.16159999999999999</v>
      </c>
      <c r="E1173" s="64">
        <v>44404</v>
      </c>
      <c r="F1173" s="65">
        <v>44404</v>
      </c>
      <c r="G1173" s="64">
        <v>44404.919855983797</v>
      </c>
    </row>
    <row r="1174" spans="1:7" outlineLevel="1" x14ac:dyDescent="0.25">
      <c r="A1174" t="s">
        <v>109</v>
      </c>
      <c r="B1174" t="str">
        <f t="shared" si="18"/>
        <v>HKD44403</v>
      </c>
      <c r="C1174" s="36" t="s">
        <v>319</v>
      </c>
      <c r="D1174" s="63">
        <v>0.1613</v>
      </c>
      <c r="E1174" s="64">
        <v>44403</v>
      </c>
      <c r="F1174" s="65">
        <v>44403</v>
      </c>
      <c r="G1174" s="64">
        <v>44403.919816168978</v>
      </c>
    </row>
    <row r="1175" spans="1:7" outlineLevel="1" x14ac:dyDescent="0.25">
      <c r="A1175" t="s">
        <v>109</v>
      </c>
      <c r="B1175" t="str">
        <f t="shared" si="18"/>
        <v>HKD44400</v>
      </c>
      <c r="C1175" s="36" t="s">
        <v>319</v>
      </c>
      <c r="D1175" s="63">
        <v>0.16189999999999999</v>
      </c>
      <c r="E1175" s="64">
        <v>44400</v>
      </c>
      <c r="F1175" s="65">
        <v>44402</v>
      </c>
      <c r="G1175" s="64">
        <v>44400.920062534722</v>
      </c>
    </row>
    <row r="1176" spans="1:7" outlineLevel="1" x14ac:dyDescent="0.25">
      <c r="A1176" t="s">
        <v>109</v>
      </c>
      <c r="B1176" t="str">
        <f t="shared" si="18"/>
        <v>HKD44399</v>
      </c>
      <c r="C1176" s="36" t="s">
        <v>319</v>
      </c>
      <c r="D1176" s="63">
        <v>0.16170000000000001</v>
      </c>
      <c r="E1176" s="64">
        <v>44399</v>
      </c>
      <c r="F1176" s="65">
        <v>44399</v>
      </c>
      <c r="G1176" s="64">
        <v>44399.920058993055</v>
      </c>
    </row>
    <row r="1177" spans="1:7" outlineLevel="1" x14ac:dyDescent="0.25">
      <c r="A1177" t="s">
        <v>109</v>
      </c>
      <c r="B1177" t="str">
        <f t="shared" si="18"/>
        <v>HKD44398</v>
      </c>
      <c r="C1177" s="36" t="s">
        <v>319</v>
      </c>
      <c r="D1177" s="63">
        <v>0.16200000000000001</v>
      </c>
      <c r="E1177" s="64">
        <v>44398</v>
      </c>
      <c r="F1177" s="65">
        <v>44398</v>
      </c>
      <c r="G1177" s="64">
        <v>44398.919481446763</v>
      </c>
    </row>
    <row r="1178" spans="1:7" outlineLevel="1" x14ac:dyDescent="0.25">
      <c r="A1178" t="s">
        <v>109</v>
      </c>
      <c r="B1178" t="str">
        <f t="shared" si="18"/>
        <v>HKD44397</v>
      </c>
      <c r="C1178" s="36" t="s">
        <v>319</v>
      </c>
      <c r="D1178" s="63">
        <v>0.1638</v>
      </c>
      <c r="E1178" s="64">
        <v>44397</v>
      </c>
      <c r="F1178" s="65">
        <v>44397</v>
      </c>
      <c r="G1178" s="64">
        <v>44397.919423692132</v>
      </c>
    </row>
    <row r="1179" spans="1:7" outlineLevel="1" x14ac:dyDescent="0.25">
      <c r="A1179" t="s">
        <v>109</v>
      </c>
      <c r="B1179" t="str">
        <f t="shared" si="18"/>
        <v>HKD44396</v>
      </c>
      <c r="C1179" s="36" t="s">
        <v>319</v>
      </c>
      <c r="D1179" s="63">
        <v>0.16420000000000001</v>
      </c>
      <c r="E1179" s="64">
        <v>44396</v>
      </c>
      <c r="F1179" s="65">
        <v>44396</v>
      </c>
      <c r="G1179" s="64">
        <v>44396.919414351854</v>
      </c>
    </row>
    <row r="1180" spans="1:7" outlineLevel="1" x14ac:dyDescent="0.25">
      <c r="A1180" t="s">
        <v>109</v>
      </c>
      <c r="B1180" t="str">
        <f t="shared" si="18"/>
        <v>HKD44393</v>
      </c>
      <c r="C1180" s="36" t="s">
        <v>319</v>
      </c>
      <c r="D1180" s="63">
        <v>0.16209999999999999</v>
      </c>
      <c r="E1180" s="64">
        <v>44393</v>
      </c>
      <c r="F1180" s="65">
        <v>44395</v>
      </c>
      <c r="G1180" s="64">
        <v>44393.919365127316</v>
      </c>
    </row>
    <row r="1181" spans="1:7" outlineLevel="1" x14ac:dyDescent="0.25">
      <c r="A1181" t="s">
        <v>109</v>
      </c>
      <c r="B1181" t="str">
        <f t="shared" si="18"/>
        <v>HKD44392</v>
      </c>
      <c r="C1181" s="36" t="s">
        <v>319</v>
      </c>
      <c r="D1181" s="63">
        <v>0.16189999999999999</v>
      </c>
      <c r="E1181" s="64">
        <v>44392</v>
      </c>
      <c r="F1181" s="65">
        <v>44392</v>
      </c>
      <c r="G1181" s="64">
        <v>44392.919299687499</v>
      </c>
    </row>
    <row r="1182" spans="1:7" outlineLevel="1" x14ac:dyDescent="0.25">
      <c r="A1182" t="s">
        <v>109</v>
      </c>
      <c r="B1182" t="str">
        <f t="shared" si="18"/>
        <v>HKD44391</v>
      </c>
      <c r="C1182" s="36" t="s">
        <v>319</v>
      </c>
      <c r="D1182" s="63">
        <v>0.16089999999999999</v>
      </c>
      <c r="E1182" s="64">
        <v>44391</v>
      </c>
      <c r="F1182" s="65">
        <v>44391</v>
      </c>
      <c r="G1182" s="64">
        <v>44391.919279594906</v>
      </c>
    </row>
    <row r="1183" spans="1:7" outlineLevel="1" x14ac:dyDescent="0.25">
      <c r="A1183" t="s">
        <v>109</v>
      </c>
      <c r="B1183" t="str">
        <f t="shared" si="18"/>
        <v>HKD44390</v>
      </c>
      <c r="C1183" s="36" t="s">
        <v>319</v>
      </c>
      <c r="D1183" s="63">
        <v>0.16109999999999999</v>
      </c>
      <c r="E1183" s="64">
        <v>44390</v>
      </c>
      <c r="F1183" s="65">
        <v>44390</v>
      </c>
      <c r="G1183" s="64">
        <v>44390.919258182868</v>
      </c>
    </row>
    <row r="1184" spans="1:7" outlineLevel="1" x14ac:dyDescent="0.25">
      <c r="A1184" t="s">
        <v>109</v>
      </c>
      <c r="B1184" t="str">
        <f t="shared" si="18"/>
        <v>HKD44389</v>
      </c>
      <c r="C1184" s="36" t="s">
        <v>319</v>
      </c>
      <c r="D1184" s="63">
        <v>0.16059999999999999</v>
      </c>
      <c r="E1184" s="64">
        <v>44389</v>
      </c>
      <c r="F1184" s="65">
        <v>44389</v>
      </c>
      <c r="G1184" s="64">
        <v>44389.919246030091</v>
      </c>
    </row>
    <row r="1185" spans="1:7" outlineLevel="1" x14ac:dyDescent="0.25">
      <c r="A1185" t="s">
        <v>109</v>
      </c>
      <c r="B1185" t="str">
        <f t="shared" si="18"/>
        <v>HKD44386</v>
      </c>
      <c r="C1185" s="36" t="s">
        <v>319</v>
      </c>
      <c r="D1185" s="63">
        <v>0.16059999999999999</v>
      </c>
      <c r="E1185" s="64">
        <v>44386</v>
      </c>
      <c r="F1185" s="65">
        <v>44388</v>
      </c>
      <c r="G1185" s="64">
        <v>44386.919127974536</v>
      </c>
    </row>
    <row r="1186" spans="1:7" outlineLevel="1" x14ac:dyDescent="0.25">
      <c r="A1186" t="s">
        <v>109</v>
      </c>
      <c r="B1186" t="str">
        <f t="shared" si="18"/>
        <v>HKD44385</v>
      </c>
      <c r="C1186" s="36" t="s">
        <v>319</v>
      </c>
      <c r="D1186" s="63">
        <v>0.16139999999999999</v>
      </c>
      <c r="E1186" s="64">
        <v>44385</v>
      </c>
      <c r="F1186" s="65">
        <v>44385</v>
      </c>
      <c r="G1186" s="64">
        <v>44385.91910806713</v>
      </c>
    </row>
    <row r="1187" spans="1:7" outlineLevel="1" x14ac:dyDescent="0.25">
      <c r="A1187" t="s">
        <v>109</v>
      </c>
      <c r="B1187" t="str">
        <f t="shared" si="18"/>
        <v>HKD44384</v>
      </c>
      <c r="C1187" s="36" t="s">
        <v>319</v>
      </c>
      <c r="D1187" s="63">
        <v>0.16059999999999999</v>
      </c>
      <c r="E1187" s="64">
        <v>44384</v>
      </c>
      <c r="F1187" s="65">
        <v>44384</v>
      </c>
      <c r="G1187" s="64">
        <v>44384.919045949071</v>
      </c>
    </row>
    <row r="1188" spans="1:7" outlineLevel="1" x14ac:dyDescent="0.25">
      <c r="A1188" t="s">
        <v>109</v>
      </c>
      <c r="B1188" t="str">
        <f t="shared" si="18"/>
        <v>HKD44383</v>
      </c>
      <c r="C1188" s="36" t="s">
        <v>319</v>
      </c>
      <c r="D1188" s="63">
        <v>0.16020000000000001</v>
      </c>
      <c r="E1188" s="64">
        <v>44383</v>
      </c>
      <c r="F1188" s="65">
        <v>44383</v>
      </c>
      <c r="G1188" s="64">
        <v>44383.919047569441</v>
      </c>
    </row>
    <row r="1189" spans="1:7" outlineLevel="1" x14ac:dyDescent="0.25">
      <c r="A1189" t="s">
        <v>109</v>
      </c>
      <c r="B1189" t="str">
        <f t="shared" si="18"/>
        <v>HKD44382</v>
      </c>
      <c r="C1189" s="36" t="s">
        <v>319</v>
      </c>
      <c r="D1189" s="63">
        <v>0.15890000000000001</v>
      </c>
      <c r="E1189" s="64">
        <v>44382</v>
      </c>
      <c r="F1189" s="65">
        <v>44382</v>
      </c>
      <c r="G1189" s="64">
        <v>44382.91898545139</v>
      </c>
    </row>
    <row r="1190" spans="1:7" outlineLevel="1" x14ac:dyDescent="0.25">
      <c r="A1190" t="s">
        <v>109</v>
      </c>
      <c r="B1190" t="str">
        <f t="shared" si="18"/>
        <v>HKD44379</v>
      </c>
      <c r="C1190" s="36" t="s">
        <v>319</v>
      </c>
      <c r="D1190" s="63">
        <v>0.15909999999999999</v>
      </c>
      <c r="E1190" s="64">
        <v>44379</v>
      </c>
      <c r="F1190" s="65">
        <v>44381</v>
      </c>
      <c r="G1190" s="64">
        <v>44379.918892048612</v>
      </c>
    </row>
    <row r="1191" spans="1:7" outlineLevel="1" x14ac:dyDescent="0.25">
      <c r="A1191" t="s">
        <v>109</v>
      </c>
      <c r="B1191" t="str">
        <f t="shared" si="18"/>
        <v>HKD44377</v>
      </c>
      <c r="C1191" s="36" t="s">
        <v>319</v>
      </c>
      <c r="D1191" s="63">
        <v>0.15959999999999999</v>
      </c>
      <c r="E1191" s="64">
        <v>44377</v>
      </c>
      <c r="F1191" s="65">
        <v>44378</v>
      </c>
      <c r="G1191" s="64">
        <v>44377.918869212961</v>
      </c>
    </row>
    <row r="1192" spans="1:7" outlineLevel="1" x14ac:dyDescent="0.25">
      <c r="A1192" t="s">
        <v>109</v>
      </c>
      <c r="B1192" t="str">
        <f t="shared" si="18"/>
        <v>HKD44376</v>
      </c>
      <c r="C1192" s="36" t="s">
        <v>319</v>
      </c>
      <c r="D1192" s="63">
        <v>0.1595</v>
      </c>
      <c r="E1192" s="64">
        <v>44376</v>
      </c>
      <c r="F1192" s="65">
        <v>44376</v>
      </c>
      <c r="G1192" s="64">
        <v>44376.918810300929</v>
      </c>
    </row>
    <row r="1193" spans="1:7" outlineLevel="1" x14ac:dyDescent="0.25">
      <c r="A1193" t="s">
        <v>109</v>
      </c>
      <c r="B1193" t="str">
        <f t="shared" si="18"/>
        <v>HKD44375</v>
      </c>
      <c r="C1193" s="36" t="s">
        <v>319</v>
      </c>
      <c r="D1193" s="63">
        <v>0.15890000000000001</v>
      </c>
      <c r="E1193" s="64">
        <v>44375</v>
      </c>
      <c r="F1193" s="65">
        <v>44375</v>
      </c>
      <c r="G1193" s="64">
        <v>44375.918770104166</v>
      </c>
    </row>
    <row r="1194" spans="1:7" outlineLevel="1" x14ac:dyDescent="0.25">
      <c r="A1194" t="s">
        <v>109</v>
      </c>
      <c r="B1194" t="str">
        <f t="shared" si="18"/>
        <v>HKD44372</v>
      </c>
      <c r="C1194" s="36" t="s">
        <v>319</v>
      </c>
      <c r="D1194" s="63">
        <v>0.15840000000000001</v>
      </c>
      <c r="E1194" s="64">
        <v>44372</v>
      </c>
      <c r="F1194" s="65">
        <v>44374</v>
      </c>
      <c r="G1194" s="64">
        <v>44372.91870185185</v>
      </c>
    </row>
    <row r="1195" spans="1:7" outlineLevel="1" x14ac:dyDescent="0.25">
      <c r="A1195" t="s">
        <v>109</v>
      </c>
      <c r="B1195" t="str">
        <f t="shared" si="18"/>
        <v>HKD44371</v>
      </c>
      <c r="C1195" s="36" t="s">
        <v>319</v>
      </c>
      <c r="D1195" s="63">
        <v>0.15859999999999999</v>
      </c>
      <c r="E1195" s="64">
        <v>44371</v>
      </c>
      <c r="F1195" s="65">
        <v>44371</v>
      </c>
      <c r="G1195" s="64">
        <v>44371.919384872686</v>
      </c>
    </row>
    <row r="1196" spans="1:7" outlineLevel="1" x14ac:dyDescent="0.25">
      <c r="A1196" t="s">
        <v>109</v>
      </c>
      <c r="B1196" t="str">
        <f t="shared" si="18"/>
        <v>HKD44370</v>
      </c>
      <c r="C1196" s="36" t="s">
        <v>319</v>
      </c>
      <c r="D1196" s="63">
        <v>0.15820000000000001</v>
      </c>
      <c r="E1196" s="64">
        <v>44370</v>
      </c>
      <c r="F1196" s="65">
        <v>44370</v>
      </c>
      <c r="G1196" s="64">
        <v>44370.919366817128</v>
      </c>
    </row>
    <row r="1197" spans="1:7" outlineLevel="1" x14ac:dyDescent="0.25">
      <c r="A1197" t="s">
        <v>109</v>
      </c>
      <c r="B1197" t="str">
        <f t="shared" si="18"/>
        <v>HKD44369</v>
      </c>
      <c r="C1197" s="36" t="s">
        <v>319</v>
      </c>
      <c r="D1197" s="63">
        <v>0.15909999999999999</v>
      </c>
      <c r="E1197" s="64">
        <v>44369</v>
      </c>
      <c r="F1197" s="65">
        <v>44369</v>
      </c>
      <c r="G1197" s="64">
        <v>44369.919342939815</v>
      </c>
    </row>
    <row r="1198" spans="1:7" outlineLevel="1" x14ac:dyDescent="0.25">
      <c r="A1198" t="s">
        <v>109</v>
      </c>
      <c r="B1198" t="str">
        <f t="shared" si="18"/>
        <v>HKD44368</v>
      </c>
      <c r="C1198" s="36" t="s">
        <v>319</v>
      </c>
      <c r="D1198" s="63">
        <v>0.15939999999999999</v>
      </c>
      <c r="E1198" s="64">
        <v>44368</v>
      </c>
      <c r="F1198" s="65">
        <v>44368</v>
      </c>
      <c r="G1198" s="64">
        <v>44368.918054710652</v>
      </c>
    </row>
    <row r="1199" spans="1:7" outlineLevel="1" x14ac:dyDescent="0.25">
      <c r="A1199" t="s">
        <v>109</v>
      </c>
      <c r="B1199" t="str">
        <f t="shared" si="18"/>
        <v>HKD44365</v>
      </c>
      <c r="C1199" s="36" t="s">
        <v>319</v>
      </c>
      <c r="D1199" s="63">
        <v>0.16</v>
      </c>
      <c r="E1199" s="64">
        <v>44365</v>
      </c>
      <c r="F1199" s="65">
        <v>44367</v>
      </c>
      <c r="G1199" s="64">
        <v>44365.918205787035</v>
      </c>
    </row>
    <row r="1200" spans="1:7" outlineLevel="1" x14ac:dyDescent="0.25">
      <c r="A1200" t="s">
        <v>109</v>
      </c>
      <c r="B1200" t="str">
        <f t="shared" si="18"/>
        <v>HKD44364</v>
      </c>
      <c r="C1200" s="36" t="s">
        <v>319</v>
      </c>
      <c r="D1200" s="63">
        <v>0.15890000000000001</v>
      </c>
      <c r="E1200" s="64">
        <v>44364</v>
      </c>
      <c r="F1200" s="65">
        <v>44364</v>
      </c>
      <c r="G1200" s="64">
        <v>44364.918171180558</v>
      </c>
    </row>
    <row r="1201" spans="1:7" outlineLevel="1" x14ac:dyDescent="0.25">
      <c r="A1201" t="s">
        <v>109</v>
      </c>
      <c r="B1201" t="str">
        <f t="shared" si="18"/>
        <v>HKD44363</v>
      </c>
      <c r="C1201" s="36" t="s">
        <v>319</v>
      </c>
      <c r="D1201" s="63">
        <v>0.15709999999999999</v>
      </c>
      <c r="E1201" s="64">
        <v>44363</v>
      </c>
      <c r="F1201" s="65">
        <v>44363</v>
      </c>
      <c r="G1201" s="64">
        <v>44363.918124571763</v>
      </c>
    </row>
    <row r="1202" spans="1:7" outlineLevel="1" x14ac:dyDescent="0.25">
      <c r="A1202" t="s">
        <v>109</v>
      </c>
      <c r="B1202" t="str">
        <f t="shared" si="18"/>
        <v>HKD44362</v>
      </c>
      <c r="C1202" s="36" t="s">
        <v>319</v>
      </c>
      <c r="D1202" s="63">
        <v>0.157</v>
      </c>
      <c r="E1202" s="64">
        <v>44362</v>
      </c>
      <c r="F1202" s="65">
        <v>44362</v>
      </c>
      <c r="G1202" s="64">
        <v>44362.918103124997</v>
      </c>
    </row>
    <row r="1203" spans="1:7" outlineLevel="1" x14ac:dyDescent="0.25">
      <c r="A1203" t="s">
        <v>109</v>
      </c>
      <c r="B1203" t="str">
        <f t="shared" si="18"/>
        <v>HKD44361</v>
      </c>
      <c r="C1203" s="36" t="s">
        <v>319</v>
      </c>
      <c r="D1203" s="63">
        <v>0.15640000000000001</v>
      </c>
      <c r="E1203" s="64">
        <v>44361</v>
      </c>
      <c r="F1203" s="65">
        <v>44361</v>
      </c>
      <c r="G1203" s="64">
        <v>44361.918090196756</v>
      </c>
    </row>
    <row r="1204" spans="1:7" outlineLevel="1" x14ac:dyDescent="0.25">
      <c r="A1204" t="s">
        <v>109</v>
      </c>
      <c r="B1204" t="str">
        <f t="shared" si="18"/>
        <v>HKD44358</v>
      </c>
      <c r="C1204" s="36" t="s">
        <v>319</v>
      </c>
      <c r="D1204" s="63">
        <v>0.1565</v>
      </c>
      <c r="E1204" s="64">
        <v>44358</v>
      </c>
      <c r="F1204" s="65">
        <v>44360</v>
      </c>
      <c r="G1204" s="64">
        <v>44358.917920173611</v>
      </c>
    </row>
    <row r="1205" spans="1:7" outlineLevel="1" x14ac:dyDescent="0.25">
      <c r="A1205" t="s">
        <v>109</v>
      </c>
      <c r="B1205" t="str">
        <f t="shared" si="18"/>
        <v>HKD44357</v>
      </c>
      <c r="C1205" s="36" t="s">
        <v>319</v>
      </c>
      <c r="D1205" s="63">
        <v>0.15579999999999999</v>
      </c>
      <c r="E1205" s="64">
        <v>44357</v>
      </c>
      <c r="F1205" s="65">
        <v>44357</v>
      </c>
      <c r="G1205" s="64">
        <v>44357.917892511578</v>
      </c>
    </row>
    <row r="1206" spans="1:7" outlineLevel="1" x14ac:dyDescent="0.25">
      <c r="A1206" t="s">
        <v>109</v>
      </c>
      <c r="B1206" t="str">
        <f t="shared" si="18"/>
        <v>HKD44356</v>
      </c>
      <c r="C1206" s="36" t="s">
        <v>319</v>
      </c>
      <c r="D1206" s="63">
        <v>0.15590000000000001</v>
      </c>
      <c r="E1206" s="64">
        <v>44356</v>
      </c>
      <c r="F1206" s="65">
        <v>44356</v>
      </c>
      <c r="G1206" s="64">
        <v>44356.91785795139</v>
      </c>
    </row>
    <row r="1207" spans="1:7" outlineLevel="1" x14ac:dyDescent="0.25">
      <c r="A1207" t="s">
        <v>109</v>
      </c>
      <c r="B1207" t="str">
        <f t="shared" si="18"/>
        <v>HKD44355</v>
      </c>
      <c r="C1207" s="36" t="s">
        <v>319</v>
      </c>
      <c r="D1207" s="63">
        <v>0.15590000000000001</v>
      </c>
      <c r="E1207" s="64">
        <v>44355</v>
      </c>
      <c r="F1207" s="65">
        <v>44355</v>
      </c>
      <c r="G1207" s="64">
        <v>44355.917863807874</v>
      </c>
    </row>
    <row r="1208" spans="1:7" outlineLevel="1" x14ac:dyDescent="0.25">
      <c r="A1208" t="s">
        <v>109</v>
      </c>
      <c r="B1208" t="str">
        <f t="shared" si="18"/>
        <v>HKD44354</v>
      </c>
      <c r="C1208" s="36" t="s">
        <v>319</v>
      </c>
      <c r="D1208" s="63">
        <v>0.15559999999999999</v>
      </c>
      <c r="E1208" s="64">
        <v>44354</v>
      </c>
      <c r="F1208" s="65">
        <v>44354</v>
      </c>
      <c r="G1208" s="64">
        <v>44354.917840312497</v>
      </c>
    </row>
    <row r="1209" spans="1:7" outlineLevel="1" x14ac:dyDescent="0.25">
      <c r="A1209" t="s">
        <v>109</v>
      </c>
      <c r="B1209" t="str">
        <f t="shared" si="18"/>
        <v>HKD44351</v>
      </c>
      <c r="C1209" s="36" t="s">
        <v>319</v>
      </c>
      <c r="D1209" s="63">
        <v>0.15579999999999999</v>
      </c>
      <c r="E1209" s="64">
        <v>44351</v>
      </c>
      <c r="F1209" s="65">
        <v>44353</v>
      </c>
      <c r="G1209" s="64">
        <v>44351.917715474534</v>
      </c>
    </row>
    <row r="1210" spans="1:7" outlineLevel="1" x14ac:dyDescent="0.25">
      <c r="A1210" t="s">
        <v>109</v>
      </c>
      <c r="B1210" t="str">
        <f t="shared" si="18"/>
        <v>HKD44350</v>
      </c>
      <c r="C1210" s="36" t="s">
        <v>319</v>
      </c>
      <c r="D1210" s="63">
        <v>0.156</v>
      </c>
      <c r="E1210" s="64">
        <v>44350</v>
      </c>
      <c r="F1210" s="65">
        <v>44350</v>
      </c>
      <c r="G1210" s="64">
        <v>44350.917738159726</v>
      </c>
    </row>
    <row r="1211" spans="1:7" outlineLevel="1" x14ac:dyDescent="0.25">
      <c r="A1211" t="s">
        <v>109</v>
      </c>
      <c r="B1211" t="str">
        <f t="shared" si="18"/>
        <v>HKD44349</v>
      </c>
      <c r="C1211" s="36" t="s">
        <v>319</v>
      </c>
      <c r="D1211" s="63">
        <v>0.15529999999999999</v>
      </c>
      <c r="E1211" s="64">
        <v>44349</v>
      </c>
      <c r="F1211" s="65">
        <v>44349</v>
      </c>
      <c r="G1211" s="64">
        <v>44349.917708136571</v>
      </c>
    </row>
    <row r="1212" spans="1:7" outlineLevel="1" x14ac:dyDescent="0.25">
      <c r="A1212" t="s">
        <v>109</v>
      </c>
      <c r="B1212" t="str">
        <f t="shared" si="18"/>
        <v>HKD44348</v>
      </c>
      <c r="C1212" s="36" t="s">
        <v>319</v>
      </c>
      <c r="D1212" s="63">
        <v>0.1552</v>
      </c>
      <c r="E1212" s="64">
        <v>44348</v>
      </c>
      <c r="F1212" s="65">
        <v>44348</v>
      </c>
      <c r="G1212" s="64">
        <v>44348.917672071759</v>
      </c>
    </row>
    <row r="1213" spans="1:7" outlineLevel="1" x14ac:dyDescent="0.25">
      <c r="A1213" t="s">
        <v>109</v>
      </c>
      <c r="B1213" t="str">
        <f t="shared" si="18"/>
        <v>HKD44347</v>
      </c>
      <c r="C1213" s="36" t="s">
        <v>319</v>
      </c>
      <c r="D1213" s="63">
        <v>0.1555</v>
      </c>
      <c r="E1213" s="64">
        <v>44347</v>
      </c>
      <c r="F1213" s="65">
        <v>44347</v>
      </c>
      <c r="G1213" s="64">
        <v>44347.917655173609</v>
      </c>
    </row>
    <row r="1214" spans="1:7" outlineLevel="1" x14ac:dyDescent="0.25">
      <c r="A1214" t="s">
        <v>109</v>
      </c>
      <c r="B1214" t="str">
        <f t="shared" si="18"/>
        <v>HKD44344</v>
      </c>
      <c r="C1214" s="36" t="s">
        <v>319</v>
      </c>
      <c r="D1214" s="63">
        <v>0.15570000000000001</v>
      </c>
      <c r="E1214" s="64">
        <v>44344</v>
      </c>
      <c r="F1214" s="65">
        <v>44346</v>
      </c>
      <c r="G1214" s="64">
        <v>44344.917453703703</v>
      </c>
    </row>
    <row r="1215" spans="1:7" outlineLevel="1" x14ac:dyDescent="0.25">
      <c r="A1215" t="s">
        <v>109</v>
      </c>
      <c r="B1215" t="str">
        <f t="shared" si="18"/>
        <v>HKD44343</v>
      </c>
      <c r="C1215" s="36" t="s">
        <v>319</v>
      </c>
      <c r="D1215" s="63">
        <v>0.15559999999999999</v>
      </c>
      <c r="E1215" s="64">
        <v>44343</v>
      </c>
      <c r="F1215" s="65">
        <v>44343</v>
      </c>
      <c r="G1215" s="64">
        <v>44343.917387303241</v>
      </c>
    </row>
    <row r="1216" spans="1:7" outlineLevel="1" x14ac:dyDescent="0.25">
      <c r="A1216" t="s">
        <v>109</v>
      </c>
      <c r="B1216" t="str">
        <f t="shared" si="18"/>
        <v>HKD44342</v>
      </c>
      <c r="C1216" s="36" t="s">
        <v>319</v>
      </c>
      <c r="D1216" s="63">
        <v>0.156</v>
      </c>
      <c r="E1216" s="64">
        <v>44342</v>
      </c>
      <c r="F1216" s="65">
        <v>44342</v>
      </c>
      <c r="G1216" s="64">
        <v>44342.917349768519</v>
      </c>
    </row>
    <row r="1217" spans="1:7" outlineLevel="1" x14ac:dyDescent="0.25">
      <c r="A1217" t="s">
        <v>109</v>
      </c>
      <c r="B1217" t="str">
        <f t="shared" si="18"/>
        <v>HKD44341</v>
      </c>
      <c r="C1217" s="36" t="s">
        <v>319</v>
      </c>
      <c r="D1217" s="63">
        <v>0.15529999999999999</v>
      </c>
      <c r="E1217" s="64">
        <v>44341</v>
      </c>
      <c r="F1217" s="65">
        <v>44341</v>
      </c>
      <c r="G1217" s="64">
        <v>44341.917325497685</v>
      </c>
    </row>
    <row r="1218" spans="1:7" outlineLevel="1" x14ac:dyDescent="0.25">
      <c r="A1218" t="s">
        <v>109</v>
      </c>
      <c r="B1218" t="str">
        <f t="shared" si="18"/>
        <v>HKD44337</v>
      </c>
      <c r="C1218" s="36" t="s">
        <v>319</v>
      </c>
      <c r="D1218" s="63">
        <v>0.15529999999999999</v>
      </c>
      <c r="E1218" s="64">
        <v>44337</v>
      </c>
      <c r="F1218" s="65">
        <v>44340</v>
      </c>
      <c r="G1218" s="64">
        <v>44337.920093368055</v>
      </c>
    </row>
    <row r="1219" spans="1:7" outlineLevel="1" x14ac:dyDescent="0.25">
      <c r="A1219" t="s">
        <v>109</v>
      </c>
      <c r="B1219" t="str">
        <f t="shared" si="18"/>
        <v>HKD44336</v>
      </c>
      <c r="C1219" s="36" t="s">
        <v>319</v>
      </c>
      <c r="D1219" s="63">
        <v>0.1555</v>
      </c>
      <c r="E1219" s="64">
        <v>44336</v>
      </c>
      <c r="F1219" s="65">
        <v>44336</v>
      </c>
      <c r="G1219" s="64">
        <v>44336.920090127314</v>
      </c>
    </row>
    <row r="1220" spans="1:7" outlineLevel="1" x14ac:dyDescent="0.25">
      <c r="A1220" t="s">
        <v>109</v>
      </c>
      <c r="B1220" t="str">
        <f t="shared" si="18"/>
        <v>HKD44335</v>
      </c>
      <c r="C1220" s="36" t="s">
        <v>319</v>
      </c>
      <c r="D1220" s="63">
        <v>0.15579999999999999</v>
      </c>
      <c r="E1220" s="64">
        <v>44335</v>
      </c>
      <c r="F1220" s="65">
        <v>44335</v>
      </c>
      <c r="G1220" s="64">
        <v>44335.9200403125</v>
      </c>
    </row>
    <row r="1221" spans="1:7" outlineLevel="1" x14ac:dyDescent="0.25">
      <c r="A1221" t="s">
        <v>109</v>
      </c>
      <c r="B1221" t="str">
        <f t="shared" si="18"/>
        <v>HKD44334</v>
      </c>
      <c r="C1221" s="36" t="s">
        <v>319</v>
      </c>
      <c r="D1221" s="63">
        <v>0.1552</v>
      </c>
      <c r="E1221" s="64">
        <v>44334</v>
      </c>
      <c r="F1221" s="65">
        <v>44334</v>
      </c>
      <c r="G1221" s="64">
        <v>44334.919997766207</v>
      </c>
    </row>
    <row r="1222" spans="1:7" outlineLevel="1" x14ac:dyDescent="0.25">
      <c r="A1222" t="s">
        <v>109</v>
      </c>
      <c r="B1222" t="str">
        <f t="shared" ref="B1222:B1285" si="19">C1222&amp;E1222</f>
        <v>HKD44333</v>
      </c>
      <c r="C1222" s="36" t="s">
        <v>319</v>
      </c>
      <c r="D1222" s="63">
        <v>0.1555</v>
      </c>
      <c r="E1222" s="64">
        <v>44333</v>
      </c>
      <c r="F1222" s="65">
        <v>44333</v>
      </c>
      <c r="G1222" s="64">
        <v>44333.919976469908</v>
      </c>
    </row>
    <row r="1223" spans="1:7" outlineLevel="1" x14ac:dyDescent="0.25">
      <c r="A1223" t="s">
        <v>109</v>
      </c>
      <c r="B1223" t="str">
        <f t="shared" si="19"/>
        <v>HKD44330</v>
      </c>
      <c r="C1223" s="36" t="s">
        <v>319</v>
      </c>
      <c r="D1223" s="63">
        <v>0.15590000000000001</v>
      </c>
      <c r="E1223" s="64">
        <v>44330</v>
      </c>
      <c r="F1223" s="65">
        <v>44332</v>
      </c>
      <c r="G1223" s="64">
        <v>44330.919939085645</v>
      </c>
    </row>
    <row r="1224" spans="1:7" outlineLevel="1" x14ac:dyDescent="0.25">
      <c r="A1224" t="s">
        <v>109</v>
      </c>
      <c r="B1224" t="str">
        <f t="shared" si="19"/>
        <v>HKD44329</v>
      </c>
      <c r="C1224" s="36" t="s">
        <v>319</v>
      </c>
      <c r="D1224" s="63">
        <v>0.15640000000000001</v>
      </c>
      <c r="E1224" s="64">
        <v>44329</v>
      </c>
      <c r="F1224" s="65">
        <v>44329</v>
      </c>
      <c r="G1224" s="64">
        <v>44329.919875428241</v>
      </c>
    </row>
    <row r="1225" spans="1:7" outlineLevel="1" x14ac:dyDescent="0.25">
      <c r="A1225" t="s">
        <v>109</v>
      </c>
      <c r="B1225" t="str">
        <f t="shared" si="19"/>
        <v>HKD44328</v>
      </c>
      <c r="C1225" s="36" t="s">
        <v>319</v>
      </c>
      <c r="D1225" s="63">
        <v>0.15579999999999999</v>
      </c>
      <c r="E1225" s="64">
        <v>44328</v>
      </c>
      <c r="F1225" s="65">
        <v>44328</v>
      </c>
      <c r="G1225" s="64">
        <v>44328.919883831019</v>
      </c>
    </row>
    <row r="1226" spans="1:7" outlineLevel="1" x14ac:dyDescent="0.25">
      <c r="A1226" t="s">
        <v>109</v>
      </c>
      <c r="B1226" t="str">
        <f t="shared" si="19"/>
        <v>HKD44327</v>
      </c>
      <c r="C1226" s="36" t="s">
        <v>319</v>
      </c>
      <c r="D1226" s="63">
        <v>0.15570000000000001</v>
      </c>
      <c r="E1226" s="64">
        <v>44327</v>
      </c>
      <c r="F1226" s="65">
        <v>44327</v>
      </c>
      <c r="G1226" s="64">
        <v>44327.919845370372</v>
      </c>
    </row>
    <row r="1227" spans="1:7" outlineLevel="1" x14ac:dyDescent="0.25">
      <c r="A1227" t="s">
        <v>109</v>
      </c>
      <c r="B1227" t="str">
        <f t="shared" si="19"/>
        <v>HKD44326</v>
      </c>
      <c r="C1227" s="36" t="s">
        <v>319</v>
      </c>
      <c r="D1227" s="63">
        <v>0.15570000000000001</v>
      </c>
      <c r="E1227" s="64">
        <v>44326</v>
      </c>
      <c r="F1227" s="65">
        <v>44326</v>
      </c>
      <c r="G1227" s="64">
        <v>44326.9198096412</v>
      </c>
    </row>
    <row r="1228" spans="1:7" outlineLevel="1" x14ac:dyDescent="0.25">
      <c r="A1228" t="s">
        <v>109</v>
      </c>
      <c r="B1228" t="str">
        <f t="shared" si="19"/>
        <v>HKD44323</v>
      </c>
      <c r="C1228" s="36" t="s">
        <v>319</v>
      </c>
      <c r="D1228" s="63">
        <v>0.1565</v>
      </c>
      <c r="E1228" s="64">
        <v>44323</v>
      </c>
      <c r="F1228" s="65">
        <v>44325</v>
      </c>
      <c r="G1228" s="64">
        <v>44323.919742627317</v>
      </c>
    </row>
    <row r="1229" spans="1:7" outlineLevel="1" x14ac:dyDescent="0.25">
      <c r="A1229" t="s">
        <v>109</v>
      </c>
      <c r="B1229" t="str">
        <f t="shared" si="19"/>
        <v>HKD44322</v>
      </c>
      <c r="C1229" s="36" t="s">
        <v>319</v>
      </c>
      <c r="D1229" s="63">
        <v>0.15709999999999999</v>
      </c>
      <c r="E1229" s="64">
        <v>44322</v>
      </c>
      <c r="F1229" s="65">
        <v>44322</v>
      </c>
      <c r="G1229" s="64">
        <v>44322.918575578704</v>
      </c>
    </row>
    <row r="1230" spans="1:7" outlineLevel="1" x14ac:dyDescent="0.25">
      <c r="A1230" t="s">
        <v>109</v>
      </c>
      <c r="B1230" t="str">
        <f t="shared" si="19"/>
        <v>HKD44321</v>
      </c>
      <c r="C1230" s="36" t="s">
        <v>319</v>
      </c>
      <c r="D1230" s="63">
        <v>0.158</v>
      </c>
      <c r="E1230" s="64">
        <v>44321</v>
      </c>
      <c r="F1230" s="65">
        <v>44321</v>
      </c>
      <c r="G1230" s="64">
        <v>44321.91852835648</v>
      </c>
    </row>
    <row r="1231" spans="1:7" outlineLevel="1" x14ac:dyDescent="0.25">
      <c r="A1231" t="s">
        <v>109</v>
      </c>
      <c r="B1231" t="str">
        <f t="shared" si="19"/>
        <v>HKD44320</v>
      </c>
      <c r="C1231" s="36" t="s">
        <v>319</v>
      </c>
      <c r="D1231" s="63">
        <v>0.1585</v>
      </c>
      <c r="E1231" s="64">
        <v>44320</v>
      </c>
      <c r="F1231" s="65">
        <v>44320</v>
      </c>
      <c r="G1231" s="64">
        <v>44320.918500891203</v>
      </c>
    </row>
    <row r="1232" spans="1:7" outlineLevel="1" x14ac:dyDescent="0.25">
      <c r="A1232" t="s">
        <v>109</v>
      </c>
      <c r="B1232" t="str">
        <f t="shared" si="19"/>
        <v>HKD44319</v>
      </c>
      <c r="C1232" s="36" t="s">
        <v>319</v>
      </c>
      <c r="D1232" s="63">
        <v>0.15809999999999999</v>
      </c>
      <c r="E1232" s="64">
        <v>44319</v>
      </c>
      <c r="F1232" s="65">
        <v>44319</v>
      </c>
      <c r="G1232" s="64">
        <v>44319.918448692129</v>
      </c>
    </row>
    <row r="1233" spans="1:7" outlineLevel="1" x14ac:dyDescent="0.25">
      <c r="A1233" t="s">
        <v>109</v>
      </c>
      <c r="B1233" t="str">
        <f t="shared" si="19"/>
        <v>HKD44316</v>
      </c>
      <c r="C1233" s="36" t="s">
        <v>319</v>
      </c>
      <c r="D1233" s="63">
        <v>0.15820000000000001</v>
      </c>
      <c r="E1233" s="64">
        <v>44316</v>
      </c>
      <c r="F1233" s="65">
        <v>44318</v>
      </c>
      <c r="G1233" s="64">
        <v>44316.918249918985</v>
      </c>
    </row>
    <row r="1234" spans="1:7" outlineLevel="1" x14ac:dyDescent="0.25">
      <c r="A1234" t="s">
        <v>109</v>
      </c>
      <c r="B1234" t="str">
        <f t="shared" si="19"/>
        <v>HKD44315</v>
      </c>
      <c r="C1234" s="36" t="s">
        <v>319</v>
      </c>
      <c r="D1234" s="63">
        <v>0.1583</v>
      </c>
      <c r="E1234" s="64">
        <v>44315</v>
      </c>
      <c r="F1234" s="65">
        <v>44315</v>
      </c>
      <c r="G1234" s="64">
        <v>44315.91824791667</v>
      </c>
    </row>
    <row r="1235" spans="1:7" outlineLevel="1" x14ac:dyDescent="0.25">
      <c r="A1235" t="s">
        <v>109</v>
      </c>
      <c r="B1235" t="str">
        <f t="shared" si="19"/>
        <v>HKD44246</v>
      </c>
      <c r="C1235" s="36" t="s">
        <v>319</v>
      </c>
      <c r="D1235" s="63">
        <v>0.16270000000000001</v>
      </c>
      <c r="E1235" s="64">
        <v>44246</v>
      </c>
      <c r="F1235" s="65">
        <v>44314</v>
      </c>
      <c r="G1235" s="64">
        <v>44246.918008333334</v>
      </c>
    </row>
    <row r="1236" spans="1:7" outlineLevel="1" x14ac:dyDescent="0.25">
      <c r="A1236" t="s">
        <v>109</v>
      </c>
      <c r="B1236" t="str">
        <f t="shared" si="19"/>
        <v>HKD44245</v>
      </c>
      <c r="C1236" s="36" t="s">
        <v>319</v>
      </c>
      <c r="D1236" s="63">
        <v>0.1638</v>
      </c>
      <c r="E1236" s="64">
        <v>44245</v>
      </c>
      <c r="F1236" s="65">
        <v>44245</v>
      </c>
      <c r="G1236" s="64">
        <v>44245.917984837964</v>
      </c>
    </row>
    <row r="1237" spans="1:7" outlineLevel="1" x14ac:dyDescent="0.25">
      <c r="A1237" t="s">
        <v>109</v>
      </c>
      <c r="B1237" t="str">
        <f t="shared" si="19"/>
        <v>HKD44244</v>
      </c>
      <c r="C1237" s="36" t="s">
        <v>319</v>
      </c>
      <c r="D1237" s="63">
        <v>0.16400000000000001</v>
      </c>
      <c r="E1237" s="64">
        <v>44244</v>
      </c>
      <c r="F1237" s="65">
        <v>44244</v>
      </c>
      <c r="G1237" s="64">
        <v>44244.917880706016</v>
      </c>
    </row>
    <row r="1238" spans="1:7" outlineLevel="1" x14ac:dyDescent="0.25">
      <c r="A1238" t="s">
        <v>109</v>
      </c>
      <c r="B1238" t="str">
        <f t="shared" si="19"/>
        <v>HKD44243</v>
      </c>
      <c r="C1238" s="36" t="s">
        <v>319</v>
      </c>
      <c r="D1238" s="63">
        <v>0.1636</v>
      </c>
      <c r="E1238" s="64">
        <v>44243</v>
      </c>
      <c r="F1238" s="65">
        <v>44243</v>
      </c>
      <c r="G1238" s="64">
        <v>44243.917890659723</v>
      </c>
    </row>
    <row r="1239" spans="1:7" outlineLevel="1" x14ac:dyDescent="0.25">
      <c r="A1239" t="s">
        <v>109</v>
      </c>
      <c r="B1239" t="str">
        <f t="shared" si="19"/>
        <v>HKD44239</v>
      </c>
      <c r="C1239" s="36" t="s">
        <v>319</v>
      </c>
      <c r="D1239" s="63">
        <v>0.16400000000000001</v>
      </c>
      <c r="E1239" s="64">
        <v>44239</v>
      </c>
      <c r="F1239" s="65">
        <v>44242</v>
      </c>
      <c r="G1239" s="64">
        <v>44239.917737233794</v>
      </c>
    </row>
    <row r="1240" spans="1:7" outlineLevel="1" x14ac:dyDescent="0.25">
      <c r="A1240" t="s">
        <v>109</v>
      </c>
      <c r="B1240" t="str">
        <f t="shared" si="19"/>
        <v>HKD44238</v>
      </c>
      <c r="C1240" s="36" t="s">
        <v>319</v>
      </c>
      <c r="D1240" s="63">
        <v>0.1636</v>
      </c>
      <c r="E1240" s="64">
        <v>44238</v>
      </c>
      <c r="F1240" s="65">
        <v>44238</v>
      </c>
      <c r="G1240" s="64">
        <v>44238.917699456018</v>
      </c>
    </row>
    <row r="1241" spans="1:7" outlineLevel="1" x14ac:dyDescent="0.25">
      <c r="A1241" t="s">
        <v>109</v>
      </c>
      <c r="B1241" t="str">
        <f t="shared" si="19"/>
        <v>HKD44237</v>
      </c>
      <c r="C1241" s="36" t="s">
        <v>319</v>
      </c>
      <c r="D1241" s="63">
        <v>0.16370000000000001</v>
      </c>
      <c r="E1241" s="64">
        <v>44237</v>
      </c>
      <c r="F1241" s="65">
        <v>44237</v>
      </c>
      <c r="G1241" s="64">
        <v>44237.917652314813</v>
      </c>
    </row>
    <row r="1242" spans="1:7" outlineLevel="1" x14ac:dyDescent="0.25">
      <c r="A1242" t="s">
        <v>109</v>
      </c>
      <c r="B1242" t="str">
        <f t="shared" si="19"/>
        <v>HKD44236</v>
      </c>
      <c r="C1242" s="36" t="s">
        <v>319</v>
      </c>
      <c r="D1242" s="63">
        <v>0.1641</v>
      </c>
      <c r="E1242" s="64">
        <v>44236</v>
      </c>
      <c r="F1242" s="65">
        <v>44236</v>
      </c>
      <c r="G1242" s="64">
        <v>44236.917621990739</v>
      </c>
    </row>
    <row r="1243" spans="1:7" outlineLevel="1" x14ac:dyDescent="0.25">
      <c r="A1243" t="s">
        <v>109</v>
      </c>
      <c r="B1243" t="str">
        <f t="shared" si="19"/>
        <v>HKD44235</v>
      </c>
      <c r="C1243" s="36" t="s">
        <v>319</v>
      </c>
      <c r="D1243" s="63">
        <v>0.16450000000000001</v>
      </c>
      <c r="E1243" s="64">
        <v>44235</v>
      </c>
      <c r="F1243" s="65">
        <v>44235</v>
      </c>
      <c r="G1243" s="64">
        <v>44235.917557141205</v>
      </c>
    </row>
    <row r="1244" spans="1:7" outlineLevel="1" x14ac:dyDescent="0.25">
      <c r="A1244" t="s">
        <v>109</v>
      </c>
      <c r="B1244" t="str">
        <f t="shared" si="19"/>
        <v>HKD44232</v>
      </c>
      <c r="C1244" s="36" t="s">
        <v>319</v>
      </c>
      <c r="D1244" s="63">
        <v>0.1648</v>
      </c>
      <c r="E1244" s="64">
        <v>44232</v>
      </c>
      <c r="F1244" s="65">
        <v>44234</v>
      </c>
      <c r="G1244" s="64">
        <v>44232.917487766201</v>
      </c>
    </row>
    <row r="1245" spans="1:7" outlineLevel="1" x14ac:dyDescent="0.25">
      <c r="A1245" t="s">
        <v>109</v>
      </c>
      <c r="B1245" t="str">
        <f t="shared" si="19"/>
        <v>HKD44231</v>
      </c>
      <c r="C1245" s="36" t="s">
        <v>319</v>
      </c>
      <c r="D1245" s="63">
        <v>0.16550000000000001</v>
      </c>
      <c r="E1245" s="64">
        <v>44231</v>
      </c>
      <c r="F1245" s="65">
        <v>44231</v>
      </c>
      <c r="G1245" s="64">
        <v>44231.917429942128</v>
      </c>
    </row>
    <row r="1246" spans="1:7" outlineLevel="1" x14ac:dyDescent="0.25">
      <c r="A1246" t="s">
        <v>109</v>
      </c>
      <c r="B1246" t="str">
        <f t="shared" si="19"/>
        <v>HKD44230</v>
      </c>
      <c r="C1246" s="36" t="s">
        <v>319</v>
      </c>
      <c r="D1246" s="63">
        <v>0.16489999999999999</v>
      </c>
      <c r="E1246" s="64">
        <v>44230</v>
      </c>
      <c r="F1246" s="65">
        <v>44230</v>
      </c>
      <c r="G1246" s="64">
        <v>44230.917380127314</v>
      </c>
    </row>
    <row r="1247" spans="1:7" outlineLevel="1" x14ac:dyDescent="0.25">
      <c r="A1247" t="s">
        <v>109</v>
      </c>
      <c r="B1247" t="str">
        <f t="shared" si="19"/>
        <v>HKD44229</v>
      </c>
      <c r="C1247" s="36" t="s">
        <v>319</v>
      </c>
      <c r="D1247" s="63">
        <v>0.16539999999999999</v>
      </c>
      <c r="E1247" s="64">
        <v>44229</v>
      </c>
      <c r="F1247" s="65">
        <v>44229</v>
      </c>
      <c r="G1247" s="64">
        <v>44229.917329745367</v>
      </c>
    </row>
    <row r="1248" spans="1:7" outlineLevel="1" x14ac:dyDescent="0.25">
      <c r="A1248" t="s">
        <v>109</v>
      </c>
      <c r="B1248" t="str">
        <f t="shared" si="19"/>
        <v>HKD44228</v>
      </c>
      <c r="C1248" s="36" t="s">
        <v>319</v>
      </c>
      <c r="D1248" s="63">
        <v>0.16539999999999999</v>
      </c>
      <c r="E1248" s="64">
        <v>44228</v>
      </c>
      <c r="F1248" s="65">
        <v>44228</v>
      </c>
      <c r="G1248" s="64">
        <v>44228.917283182869</v>
      </c>
    </row>
    <row r="1249" spans="1:7" outlineLevel="1" x14ac:dyDescent="0.25">
      <c r="A1249" t="s">
        <v>109</v>
      </c>
      <c r="B1249" t="str">
        <f t="shared" si="19"/>
        <v>HKD44225</v>
      </c>
      <c r="C1249" s="36" t="s">
        <v>319</v>
      </c>
      <c r="D1249" s="63">
        <v>0.1648</v>
      </c>
      <c r="E1249" s="64">
        <v>44225</v>
      </c>
      <c r="F1249" s="65">
        <v>44227</v>
      </c>
      <c r="G1249" s="64">
        <v>44225.91721565972</v>
      </c>
    </row>
    <row r="1250" spans="1:7" outlineLevel="1" x14ac:dyDescent="0.25">
      <c r="A1250" t="s">
        <v>109</v>
      </c>
      <c r="B1250" t="str">
        <f t="shared" si="19"/>
        <v>HKD44224</v>
      </c>
      <c r="C1250" s="36" t="s">
        <v>319</v>
      </c>
      <c r="D1250" s="63">
        <v>0.16520000000000001</v>
      </c>
      <c r="E1250" s="64">
        <v>44224</v>
      </c>
      <c r="F1250" s="65">
        <v>44224</v>
      </c>
      <c r="G1250" s="64">
        <v>44224.917155405092</v>
      </c>
    </row>
    <row r="1251" spans="1:7" outlineLevel="1" x14ac:dyDescent="0.25">
      <c r="A1251" t="s">
        <v>109</v>
      </c>
      <c r="B1251" t="str">
        <f t="shared" si="19"/>
        <v>HKD44223</v>
      </c>
      <c r="C1251" s="36" t="s">
        <v>319</v>
      </c>
      <c r="D1251" s="63">
        <v>0.1648</v>
      </c>
      <c r="E1251" s="64">
        <v>44223</v>
      </c>
      <c r="F1251" s="65">
        <v>44223</v>
      </c>
      <c r="G1251" s="64">
        <v>44223.917128668982</v>
      </c>
    </row>
    <row r="1252" spans="1:7" outlineLevel="1" x14ac:dyDescent="0.25">
      <c r="A1252" t="s">
        <v>109</v>
      </c>
      <c r="B1252" t="str">
        <f t="shared" si="19"/>
        <v>HKD44222</v>
      </c>
      <c r="C1252" s="36" t="s">
        <v>319</v>
      </c>
      <c r="D1252" s="63">
        <v>0.1638</v>
      </c>
      <c r="E1252" s="64">
        <v>44222</v>
      </c>
      <c r="F1252" s="65">
        <v>44222</v>
      </c>
      <c r="G1252" s="64">
        <v>44222.917079432867</v>
      </c>
    </row>
    <row r="1253" spans="1:7" outlineLevel="1" x14ac:dyDescent="0.25">
      <c r="A1253" t="s">
        <v>109</v>
      </c>
      <c r="B1253" t="str">
        <f t="shared" si="19"/>
        <v>HKD44221</v>
      </c>
      <c r="C1253" s="36" t="s">
        <v>319</v>
      </c>
      <c r="D1253" s="63">
        <v>0.1643</v>
      </c>
      <c r="E1253" s="64">
        <v>44221</v>
      </c>
      <c r="F1253" s="65">
        <v>44221</v>
      </c>
      <c r="G1253" s="64">
        <v>44221.917050266202</v>
      </c>
    </row>
    <row r="1254" spans="1:7" outlineLevel="1" x14ac:dyDescent="0.25">
      <c r="A1254" t="s">
        <v>109</v>
      </c>
      <c r="B1254" t="str">
        <f t="shared" si="19"/>
        <v>HKD44218</v>
      </c>
      <c r="C1254" s="36" t="s">
        <v>319</v>
      </c>
      <c r="D1254" s="63">
        <v>0.16400000000000001</v>
      </c>
      <c r="E1254" s="64">
        <v>44218</v>
      </c>
      <c r="F1254" s="65">
        <v>44220</v>
      </c>
      <c r="G1254" s="64">
        <v>44218.919574305553</v>
      </c>
    </row>
    <row r="1255" spans="1:7" outlineLevel="1" x14ac:dyDescent="0.25">
      <c r="A1255" t="s">
        <v>109</v>
      </c>
      <c r="B1255" t="str">
        <f t="shared" si="19"/>
        <v>HKD44217</v>
      </c>
      <c r="C1255" s="36" t="s">
        <v>319</v>
      </c>
      <c r="D1255" s="63">
        <v>0.16289999999999999</v>
      </c>
      <c r="E1255" s="64">
        <v>44217</v>
      </c>
      <c r="F1255" s="65">
        <v>44217</v>
      </c>
      <c r="G1255" s="64">
        <v>44217.919526585647</v>
      </c>
    </row>
    <row r="1256" spans="1:7" outlineLevel="1" x14ac:dyDescent="0.25">
      <c r="A1256" t="s">
        <v>109</v>
      </c>
      <c r="B1256" t="str">
        <f t="shared" si="19"/>
        <v>HKD44216</v>
      </c>
      <c r="C1256" s="36" t="s">
        <v>319</v>
      </c>
      <c r="D1256" s="63">
        <v>0.1633</v>
      </c>
      <c r="E1256" s="64">
        <v>44216</v>
      </c>
      <c r="F1256" s="65">
        <v>44216</v>
      </c>
      <c r="G1256" s="64">
        <v>44216.919487581021</v>
      </c>
    </row>
    <row r="1257" spans="1:7" outlineLevel="1" x14ac:dyDescent="0.25">
      <c r="A1257" t="s">
        <v>109</v>
      </c>
      <c r="B1257" t="str">
        <f t="shared" si="19"/>
        <v>HKD44215</v>
      </c>
      <c r="C1257" s="36" t="s">
        <v>319</v>
      </c>
      <c r="D1257" s="63">
        <v>0.1643</v>
      </c>
      <c r="E1257" s="64">
        <v>44215</v>
      </c>
      <c r="F1257" s="65">
        <v>44215</v>
      </c>
      <c r="G1257" s="64">
        <v>44215.919460069446</v>
      </c>
    </row>
    <row r="1258" spans="1:7" outlineLevel="1" x14ac:dyDescent="0.25">
      <c r="A1258" t="s">
        <v>109</v>
      </c>
      <c r="B1258" t="str">
        <f t="shared" si="19"/>
        <v>HKD44214</v>
      </c>
      <c r="C1258" s="36" t="s">
        <v>319</v>
      </c>
      <c r="D1258" s="63">
        <v>0.1646</v>
      </c>
      <c r="E1258" s="64">
        <v>44214</v>
      </c>
      <c r="F1258" s="65">
        <v>44214</v>
      </c>
      <c r="G1258" s="64">
        <v>44214.919389317132</v>
      </c>
    </row>
    <row r="1259" spans="1:7" outlineLevel="1" x14ac:dyDescent="0.25">
      <c r="A1259" t="s">
        <v>109</v>
      </c>
      <c r="B1259" t="str">
        <f t="shared" si="19"/>
        <v>HKD44211</v>
      </c>
      <c r="C1259" s="36" t="s">
        <v>319</v>
      </c>
      <c r="D1259" s="63">
        <v>0.1641</v>
      </c>
      <c r="E1259" s="64">
        <v>44211</v>
      </c>
      <c r="F1259" s="65">
        <v>44213</v>
      </c>
      <c r="G1259" s="64">
        <v>44211.919304895833</v>
      </c>
    </row>
    <row r="1260" spans="1:7" outlineLevel="1" x14ac:dyDescent="0.25">
      <c r="A1260" t="s">
        <v>109</v>
      </c>
      <c r="B1260" t="str">
        <f t="shared" si="19"/>
        <v>HKD44210</v>
      </c>
      <c r="C1260" s="36" t="s">
        <v>319</v>
      </c>
      <c r="D1260" s="63">
        <v>0.16320000000000001</v>
      </c>
      <c r="E1260" s="64">
        <v>44210</v>
      </c>
      <c r="F1260" s="65">
        <v>44210</v>
      </c>
      <c r="G1260" s="64">
        <v>44210.919269479164</v>
      </c>
    </row>
    <row r="1261" spans="1:7" outlineLevel="1" x14ac:dyDescent="0.25">
      <c r="A1261" t="s">
        <v>109</v>
      </c>
      <c r="B1261" t="str">
        <f t="shared" si="19"/>
        <v>HKD44209</v>
      </c>
      <c r="C1261" s="36" t="s">
        <v>319</v>
      </c>
      <c r="D1261" s="63">
        <v>0.16389999999999999</v>
      </c>
      <c r="E1261" s="64">
        <v>44209</v>
      </c>
      <c r="F1261" s="65">
        <v>44209</v>
      </c>
      <c r="G1261" s="64">
        <v>44209.919249965278</v>
      </c>
    </row>
    <row r="1262" spans="1:7" outlineLevel="1" x14ac:dyDescent="0.25">
      <c r="A1262" t="s">
        <v>109</v>
      </c>
      <c r="B1262" t="str">
        <f t="shared" si="19"/>
        <v>HKD44208</v>
      </c>
      <c r="C1262" s="36" t="s">
        <v>319</v>
      </c>
      <c r="D1262" s="63">
        <v>0.16439999999999999</v>
      </c>
      <c r="E1262" s="64">
        <v>44208</v>
      </c>
      <c r="F1262" s="65">
        <v>44208</v>
      </c>
      <c r="G1262" s="64">
        <v>44208.919174386574</v>
      </c>
    </row>
    <row r="1263" spans="1:7" outlineLevel="1" x14ac:dyDescent="0.25">
      <c r="A1263" t="s">
        <v>109</v>
      </c>
      <c r="B1263" t="str">
        <f t="shared" si="19"/>
        <v>HKD44207</v>
      </c>
      <c r="C1263" s="36" t="s">
        <v>319</v>
      </c>
      <c r="D1263" s="63">
        <v>0.16489999999999999</v>
      </c>
      <c r="E1263" s="64">
        <v>44207</v>
      </c>
      <c r="F1263" s="65">
        <v>44207</v>
      </c>
      <c r="G1263" s="64">
        <v>44207.919183645834</v>
      </c>
    </row>
    <row r="1264" spans="1:7" outlineLevel="1" x14ac:dyDescent="0.25">
      <c r="A1264" t="s">
        <v>109</v>
      </c>
      <c r="B1264" t="str">
        <f t="shared" si="19"/>
        <v>HKD44204</v>
      </c>
      <c r="C1264" s="36" t="s">
        <v>319</v>
      </c>
      <c r="D1264" s="63">
        <v>0.1638</v>
      </c>
      <c r="E1264" s="64">
        <v>44204</v>
      </c>
      <c r="F1264" s="65">
        <v>44206</v>
      </c>
      <c r="G1264" s="64">
        <v>44204.917911539349</v>
      </c>
    </row>
    <row r="1265" spans="1:7" outlineLevel="1" x14ac:dyDescent="0.25">
      <c r="A1265" t="s">
        <v>109</v>
      </c>
      <c r="B1265" t="str">
        <f t="shared" si="19"/>
        <v>HKD44203</v>
      </c>
      <c r="C1265" s="36" t="s">
        <v>319</v>
      </c>
      <c r="D1265" s="63">
        <v>0.16389999999999999</v>
      </c>
      <c r="E1265" s="64">
        <v>44203</v>
      </c>
      <c r="F1265" s="65">
        <v>44203</v>
      </c>
      <c r="G1265" s="64">
        <v>44203.917849456018</v>
      </c>
    </row>
    <row r="1266" spans="1:7" outlineLevel="1" x14ac:dyDescent="0.25">
      <c r="A1266" t="s">
        <v>109</v>
      </c>
      <c r="B1266" t="str">
        <f t="shared" si="19"/>
        <v>HKD44202</v>
      </c>
      <c r="C1266" s="36" t="s">
        <v>319</v>
      </c>
      <c r="D1266" s="63">
        <v>0.1636</v>
      </c>
      <c r="E1266" s="64">
        <v>44202</v>
      </c>
      <c r="F1266" s="65">
        <v>44202</v>
      </c>
      <c r="G1266" s="64">
        <v>44202.917833414351</v>
      </c>
    </row>
    <row r="1267" spans="1:7" outlineLevel="1" x14ac:dyDescent="0.25">
      <c r="A1267" t="s">
        <v>109</v>
      </c>
      <c r="B1267" t="str">
        <f t="shared" si="19"/>
        <v>HKD44201</v>
      </c>
      <c r="C1267" s="36" t="s">
        <v>319</v>
      </c>
      <c r="D1267" s="63">
        <v>0.16389999999999999</v>
      </c>
      <c r="E1267" s="64">
        <v>44201</v>
      </c>
      <c r="F1267" s="65">
        <v>44201</v>
      </c>
      <c r="G1267" s="64">
        <v>44201.917751851855</v>
      </c>
    </row>
    <row r="1268" spans="1:7" outlineLevel="1" x14ac:dyDescent="0.25">
      <c r="A1268" t="s">
        <v>109</v>
      </c>
      <c r="B1268" t="str">
        <f t="shared" si="19"/>
        <v>HKD44200</v>
      </c>
      <c r="C1268" s="36" t="s">
        <v>319</v>
      </c>
      <c r="D1268" s="63">
        <v>0.16450000000000001</v>
      </c>
      <c r="E1268" s="64">
        <v>44200</v>
      </c>
      <c r="F1268" s="65">
        <v>44200</v>
      </c>
      <c r="G1268" s="64">
        <v>44200.917732789349</v>
      </c>
    </row>
    <row r="1269" spans="1:7" outlineLevel="1" x14ac:dyDescent="0.25">
      <c r="A1269" t="s">
        <v>109</v>
      </c>
      <c r="B1269" t="str">
        <f t="shared" si="19"/>
        <v>HKD44196</v>
      </c>
      <c r="C1269" s="36" t="s">
        <v>319</v>
      </c>
      <c r="D1269" s="63">
        <v>0.16420000000000001</v>
      </c>
      <c r="E1269" s="64">
        <v>44196</v>
      </c>
      <c r="F1269" s="65">
        <v>44199</v>
      </c>
      <c r="G1269" s="64">
        <v>44196.917571180558</v>
      </c>
    </row>
    <row r="1270" spans="1:7" outlineLevel="1" x14ac:dyDescent="0.25">
      <c r="A1270" t="s">
        <v>109</v>
      </c>
      <c r="B1270" t="str">
        <f t="shared" si="19"/>
        <v>HKD44195</v>
      </c>
      <c r="C1270" s="36" t="s">
        <v>319</v>
      </c>
      <c r="D1270" s="63">
        <v>0.16470000000000001</v>
      </c>
      <c r="E1270" s="64">
        <v>44195</v>
      </c>
      <c r="F1270" s="65">
        <v>44195</v>
      </c>
      <c r="G1270" s="64">
        <v>44195.917573298611</v>
      </c>
    </row>
    <row r="1271" spans="1:7" outlineLevel="1" x14ac:dyDescent="0.25">
      <c r="A1271" t="s">
        <v>109</v>
      </c>
      <c r="B1271" t="str">
        <f t="shared" si="19"/>
        <v>HKD44194</v>
      </c>
      <c r="C1271" s="36" t="s">
        <v>319</v>
      </c>
      <c r="D1271" s="63">
        <v>0.16520000000000001</v>
      </c>
      <c r="E1271" s="64">
        <v>44194</v>
      </c>
      <c r="F1271" s="65">
        <v>44194</v>
      </c>
      <c r="G1271" s="64">
        <v>44194.917537766203</v>
      </c>
    </row>
    <row r="1272" spans="1:7" outlineLevel="1" x14ac:dyDescent="0.25">
      <c r="A1272" t="s">
        <v>109</v>
      </c>
      <c r="B1272" t="str">
        <f t="shared" si="19"/>
        <v>HKD44189</v>
      </c>
      <c r="C1272" s="36" t="s">
        <v>319</v>
      </c>
      <c r="D1272" s="63">
        <v>0.1656</v>
      </c>
      <c r="E1272" s="64">
        <v>44189</v>
      </c>
      <c r="F1272" s="65">
        <v>44193</v>
      </c>
      <c r="G1272" s="64">
        <v>44189.917329016207</v>
      </c>
    </row>
    <row r="1273" spans="1:7" outlineLevel="1" x14ac:dyDescent="0.25">
      <c r="A1273" t="s">
        <v>109</v>
      </c>
      <c r="B1273" t="str">
        <f t="shared" si="19"/>
        <v>HKD44188</v>
      </c>
      <c r="C1273" s="36" t="s">
        <v>319</v>
      </c>
      <c r="D1273" s="63">
        <v>0.1658</v>
      </c>
      <c r="E1273" s="64">
        <v>44188</v>
      </c>
      <c r="F1273" s="65">
        <v>44188</v>
      </c>
      <c r="G1273" s="64">
        <v>44188.917328854164</v>
      </c>
    </row>
    <row r="1274" spans="1:7" outlineLevel="1" x14ac:dyDescent="0.25">
      <c r="A1274" t="s">
        <v>109</v>
      </c>
      <c r="B1274" t="str">
        <f t="shared" si="19"/>
        <v>HKD44187</v>
      </c>
      <c r="C1274" s="36" t="s">
        <v>319</v>
      </c>
      <c r="D1274" s="63">
        <v>0.16650000000000001</v>
      </c>
      <c r="E1274" s="64">
        <v>44187</v>
      </c>
      <c r="F1274" s="65">
        <v>44187</v>
      </c>
      <c r="G1274" s="64">
        <v>44187.917285185184</v>
      </c>
    </row>
    <row r="1275" spans="1:7" outlineLevel="1" x14ac:dyDescent="0.25">
      <c r="A1275" t="s">
        <v>109</v>
      </c>
      <c r="B1275" t="str">
        <f t="shared" si="19"/>
        <v>HKD44186</v>
      </c>
      <c r="C1275" s="36" t="s">
        <v>319</v>
      </c>
      <c r="D1275" s="63">
        <v>0.16569999999999999</v>
      </c>
      <c r="E1275" s="64">
        <v>44186</v>
      </c>
      <c r="F1275" s="65">
        <v>44186</v>
      </c>
      <c r="G1275" s="64">
        <v>44186.917208645835</v>
      </c>
    </row>
    <row r="1276" spans="1:7" outlineLevel="1" x14ac:dyDescent="0.25">
      <c r="A1276" t="s">
        <v>109</v>
      </c>
      <c r="B1276" t="str">
        <f t="shared" si="19"/>
        <v>HKD44183</v>
      </c>
      <c r="C1276" s="36" t="s">
        <v>319</v>
      </c>
      <c r="D1276" s="63">
        <v>0.1648</v>
      </c>
      <c r="E1276" s="64">
        <v>44183</v>
      </c>
      <c r="F1276" s="65">
        <v>44185</v>
      </c>
      <c r="G1276" s="64">
        <v>44183.918056944443</v>
      </c>
    </row>
    <row r="1277" spans="1:7" outlineLevel="1" x14ac:dyDescent="0.25">
      <c r="A1277" t="s">
        <v>109</v>
      </c>
      <c r="B1277" t="str">
        <f t="shared" si="19"/>
        <v>HKD44182</v>
      </c>
      <c r="C1277" s="36" t="s">
        <v>319</v>
      </c>
      <c r="D1277" s="63">
        <v>0.1641</v>
      </c>
      <c r="E1277" s="64">
        <v>44182</v>
      </c>
      <c r="F1277" s="65">
        <v>44182</v>
      </c>
      <c r="G1277" s="64">
        <v>44182.918008564811</v>
      </c>
    </row>
    <row r="1278" spans="1:7" outlineLevel="1" x14ac:dyDescent="0.25">
      <c r="A1278" t="s">
        <v>109</v>
      </c>
      <c r="B1278" t="str">
        <f t="shared" si="19"/>
        <v>HKD44181</v>
      </c>
      <c r="C1278" s="36" t="s">
        <v>319</v>
      </c>
      <c r="D1278" s="63">
        <v>0.16450000000000001</v>
      </c>
      <c r="E1278" s="64">
        <v>44181</v>
      </c>
      <c r="F1278" s="65">
        <v>44181</v>
      </c>
      <c r="G1278" s="64">
        <v>44181.917786226855</v>
      </c>
    </row>
    <row r="1279" spans="1:7" outlineLevel="1" x14ac:dyDescent="0.25">
      <c r="A1279" t="s">
        <v>109</v>
      </c>
      <c r="B1279" t="str">
        <f t="shared" si="19"/>
        <v>HKD44180</v>
      </c>
      <c r="C1279" s="36" t="s">
        <v>319</v>
      </c>
      <c r="D1279" s="63">
        <v>0.1641</v>
      </c>
      <c r="E1279" s="64">
        <v>44180</v>
      </c>
      <c r="F1279" s="65">
        <v>44180</v>
      </c>
      <c r="G1279" s="64">
        <v>44180.917759108794</v>
      </c>
    </row>
    <row r="1280" spans="1:7" outlineLevel="1" x14ac:dyDescent="0.25">
      <c r="A1280" t="s">
        <v>109</v>
      </c>
      <c r="B1280" t="str">
        <f t="shared" si="19"/>
        <v>HKD44179</v>
      </c>
      <c r="C1280" s="36" t="s">
        <v>319</v>
      </c>
      <c r="D1280" s="63">
        <v>0.1646</v>
      </c>
      <c r="E1280" s="64">
        <v>44179</v>
      </c>
      <c r="F1280" s="65">
        <v>44179</v>
      </c>
      <c r="G1280" s="64">
        <v>44179.917695636577</v>
      </c>
    </row>
    <row r="1281" spans="1:7" outlineLevel="1" x14ac:dyDescent="0.25">
      <c r="A1281" t="s">
        <v>109</v>
      </c>
      <c r="B1281" t="str">
        <f t="shared" si="19"/>
        <v>HKD44176</v>
      </c>
      <c r="C1281" s="36" t="s">
        <v>319</v>
      </c>
      <c r="D1281" s="63">
        <v>0.16470000000000001</v>
      </c>
      <c r="E1281" s="64">
        <v>44176</v>
      </c>
      <c r="F1281" s="65">
        <v>44178</v>
      </c>
      <c r="G1281" s="64">
        <v>44176.917604745373</v>
      </c>
    </row>
    <row r="1282" spans="1:7" outlineLevel="1" x14ac:dyDescent="0.25">
      <c r="A1282" t="s">
        <v>109</v>
      </c>
      <c r="B1282" t="str">
        <f t="shared" si="19"/>
        <v>HKD44175</v>
      </c>
      <c r="C1282" s="36" t="s">
        <v>319</v>
      </c>
      <c r="D1282" s="63">
        <v>0.1643</v>
      </c>
      <c r="E1282" s="64">
        <v>44175</v>
      </c>
      <c r="F1282" s="65">
        <v>44175</v>
      </c>
      <c r="G1282" s="64">
        <v>44175.917578009263</v>
      </c>
    </row>
    <row r="1283" spans="1:7" outlineLevel="1" x14ac:dyDescent="0.25">
      <c r="A1283" t="s">
        <v>109</v>
      </c>
      <c r="B1283" t="str">
        <f t="shared" si="19"/>
        <v>HKD44174</v>
      </c>
      <c r="C1283" s="36" t="s">
        <v>319</v>
      </c>
      <c r="D1283" s="63">
        <v>0.16520000000000001</v>
      </c>
      <c r="E1283" s="64">
        <v>44174</v>
      </c>
      <c r="F1283" s="65">
        <v>44174</v>
      </c>
      <c r="G1283" s="64">
        <v>44174.917545254626</v>
      </c>
    </row>
    <row r="1284" spans="1:7" outlineLevel="1" x14ac:dyDescent="0.25">
      <c r="A1284" t="s">
        <v>109</v>
      </c>
      <c r="B1284" t="str">
        <f t="shared" si="19"/>
        <v>HKD44173</v>
      </c>
      <c r="C1284" s="36" t="s">
        <v>319</v>
      </c>
      <c r="D1284" s="63">
        <v>0.16520000000000001</v>
      </c>
      <c r="E1284" s="64">
        <v>44173</v>
      </c>
      <c r="F1284" s="65">
        <v>44173</v>
      </c>
      <c r="G1284" s="64">
        <v>44173.917465740742</v>
      </c>
    </row>
    <row r="1285" spans="1:7" outlineLevel="1" x14ac:dyDescent="0.25">
      <c r="A1285" t="s">
        <v>109</v>
      </c>
      <c r="B1285" t="str">
        <f t="shared" si="19"/>
        <v>HKD44172</v>
      </c>
      <c r="C1285" s="36" t="s">
        <v>319</v>
      </c>
      <c r="D1285" s="63">
        <v>0.16520000000000001</v>
      </c>
      <c r="E1285" s="64">
        <v>44172</v>
      </c>
      <c r="F1285" s="65">
        <v>44172</v>
      </c>
      <c r="G1285" s="64">
        <v>44172.917364699075</v>
      </c>
    </row>
    <row r="1286" spans="1:7" outlineLevel="1" x14ac:dyDescent="0.25">
      <c r="A1286" t="s">
        <v>109</v>
      </c>
      <c r="B1286" t="str">
        <f t="shared" ref="B1286:B1349" si="20">C1286&amp;E1286</f>
        <v>HKD44169</v>
      </c>
      <c r="C1286" s="36" t="s">
        <v>319</v>
      </c>
      <c r="D1286" s="63">
        <v>0.16520000000000001</v>
      </c>
      <c r="E1286" s="64">
        <v>44169</v>
      </c>
      <c r="F1286" s="65">
        <v>44171</v>
      </c>
      <c r="G1286" s="64">
        <v>44169.917272766201</v>
      </c>
    </row>
    <row r="1287" spans="1:7" outlineLevel="1" x14ac:dyDescent="0.25">
      <c r="A1287" t="s">
        <v>109</v>
      </c>
      <c r="B1287" t="str">
        <f t="shared" si="20"/>
        <v>HKD44168</v>
      </c>
      <c r="C1287" s="36" t="s">
        <v>319</v>
      </c>
      <c r="D1287" s="63">
        <v>0.16619999999999999</v>
      </c>
      <c r="E1287" s="64">
        <v>44168</v>
      </c>
      <c r="F1287" s="65">
        <v>44168</v>
      </c>
      <c r="G1287" s="64">
        <v>44168.917229629631</v>
      </c>
    </row>
    <row r="1288" spans="1:7" outlineLevel="1" x14ac:dyDescent="0.25">
      <c r="A1288" t="s">
        <v>109</v>
      </c>
      <c r="B1288" t="str">
        <f t="shared" si="20"/>
        <v>HKD44167</v>
      </c>
      <c r="C1288" s="36" t="s">
        <v>319</v>
      </c>
      <c r="D1288" s="63">
        <v>0.1668</v>
      </c>
      <c r="E1288" s="64">
        <v>44167</v>
      </c>
      <c r="F1288" s="65">
        <v>44167</v>
      </c>
      <c r="G1288" s="64">
        <v>44167.917205289355</v>
      </c>
    </row>
    <row r="1289" spans="1:7" outlineLevel="1" x14ac:dyDescent="0.25">
      <c r="A1289" t="s">
        <v>109</v>
      </c>
      <c r="B1289" t="str">
        <f t="shared" si="20"/>
        <v>HKD44166</v>
      </c>
      <c r="C1289" s="36" t="s">
        <v>319</v>
      </c>
      <c r="D1289" s="63">
        <v>0.1671</v>
      </c>
      <c r="E1289" s="64">
        <v>44166</v>
      </c>
      <c r="F1289" s="65">
        <v>44166</v>
      </c>
      <c r="G1289" s="64">
        <v>44166.917142395832</v>
      </c>
    </row>
    <row r="1290" spans="1:7" outlineLevel="1" x14ac:dyDescent="0.25">
      <c r="A1290" t="s">
        <v>109</v>
      </c>
      <c r="B1290" t="str">
        <f t="shared" si="20"/>
        <v>HKD44165</v>
      </c>
      <c r="C1290" s="36" t="s">
        <v>319</v>
      </c>
      <c r="D1290" s="63">
        <v>0.16719999999999999</v>
      </c>
      <c r="E1290" s="64">
        <v>44165</v>
      </c>
      <c r="F1290" s="65">
        <v>44165</v>
      </c>
      <c r="G1290" s="64">
        <v>44165.917064849535</v>
      </c>
    </row>
    <row r="1291" spans="1:7" outlineLevel="1" x14ac:dyDescent="0.25">
      <c r="A1291" t="s">
        <v>109</v>
      </c>
      <c r="B1291" t="str">
        <f t="shared" si="20"/>
        <v>HKD44162</v>
      </c>
      <c r="C1291" s="36" t="s">
        <v>319</v>
      </c>
      <c r="D1291" s="63">
        <v>0.16750000000000001</v>
      </c>
      <c r="E1291" s="64">
        <v>44162</v>
      </c>
      <c r="F1291" s="65">
        <v>44164</v>
      </c>
      <c r="G1291" s="64">
        <v>44162.916942326388</v>
      </c>
    </row>
    <row r="1292" spans="1:7" outlineLevel="1" x14ac:dyDescent="0.25">
      <c r="A1292" t="s">
        <v>109</v>
      </c>
      <c r="B1292" t="str">
        <f t="shared" si="20"/>
        <v>HKD44161</v>
      </c>
      <c r="C1292" s="36" t="s">
        <v>319</v>
      </c>
      <c r="D1292" s="63">
        <v>0.16789999999999999</v>
      </c>
      <c r="E1292" s="64">
        <v>44161</v>
      </c>
      <c r="F1292" s="65">
        <v>44161</v>
      </c>
      <c r="G1292" s="64">
        <v>44161.916928275466</v>
      </c>
    </row>
    <row r="1293" spans="1:7" outlineLevel="1" x14ac:dyDescent="0.25">
      <c r="A1293" t="s">
        <v>109</v>
      </c>
      <c r="B1293" t="str">
        <f t="shared" si="20"/>
        <v>HKD44160</v>
      </c>
      <c r="C1293" s="36" t="s">
        <v>319</v>
      </c>
      <c r="D1293" s="63">
        <v>0.1678</v>
      </c>
      <c r="E1293" s="64">
        <v>44160</v>
      </c>
      <c r="F1293" s="65">
        <v>44160</v>
      </c>
      <c r="G1293" s="64">
        <v>44160.916847418979</v>
      </c>
    </row>
    <row r="1294" spans="1:7" outlineLevel="1" x14ac:dyDescent="0.25">
      <c r="A1294" t="s">
        <v>109</v>
      </c>
      <c r="B1294" t="str">
        <f t="shared" si="20"/>
        <v>HKD44159</v>
      </c>
      <c r="C1294" s="36" t="s">
        <v>319</v>
      </c>
      <c r="D1294" s="63">
        <v>0.1681</v>
      </c>
      <c r="E1294" s="64">
        <v>44159</v>
      </c>
      <c r="F1294" s="65">
        <v>44159</v>
      </c>
      <c r="G1294" s="64">
        <v>44159.916795636571</v>
      </c>
    </row>
    <row r="1295" spans="1:7" outlineLevel="1" x14ac:dyDescent="0.25">
      <c r="A1295" t="s">
        <v>109</v>
      </c>
      <c r="B1295" t="str">
        <f t="shared" si="20"/>
        <v>HKD44158</v>
      </c>
      <c r="C1295" s="36" t="s">
        <v>319</v>
      </c>
      <c r="D1295" s="63">
        <v>0.16880000000000001</v>
      </c>
      <c r="E1295" s="64">
        <v>44158</v>
      </c>
      <c r="F1295" s="65">
        <v>44158</v>
      </c>
      <c r="G1295" s="64">
        <v>44158.91676443287</v>
      </c>
    </row>
    <row r="1296" spans="1:7" outlineLevel="1" x14ac:dyDescent="0.25">
      <c r="A1296" t="s">
        <v>109</v>
      </c>
      <c r="B1296" t="str">
        <f t="shared" si="20"/>
        <v>HKD44155</v>
      </c>
      <c r="C1296" s="36" t="s">
        <v>319</v>
      </c>
      <c r="D1296" s="63">
        <v>0.1686</v>
      </c>
      <c r="E1296" s="64">
        <v>44155</v>
      </c>
      <c r="F1296" s="65">
        <v>44157</v>
      </c>
      <c r="G1296" s="64">
        <v>44155.918238969905</v>
      </c>
    </row>
    <row r="1297" spans="1:7" outlineLevel="1" x14ac:dyDescent="0.25">
      <c r="A1297" t="s">
        <v>109</v>
      </c>
      <c r="B1297" t="str">
        <f t="shared" si="20"/>
        <v>HKD44154</v>
      </c>
      <c r="C1297" s="36" t="s">
        <v>319</v>
      </c>
      <c r="D1297" s="63">
        <v>0.16880000000000001</v>
      </c>
      <c r="E1297" s="64">
        <v>44154</v>
      </c>
      <c r="F1297" s="65">
        <v>44154</v>
      </c>
      <c r="G1297" s="64">
        <v>44154.918178009262</v>
      </c>
    </row>
    <row r="1298" spans="1:7" outlineLevel="1" x14ac:dyDescent="0.25">
      <c r="A1298" t="s">
        <v>109</v>
      </c>
      <c r="B1298" t="str">
        <f t="shared" si="20"/>
        <v>HKD44153</v>
      </c>
      <c r="C1298" s="36" t="s">
        <v>319</v>
      </c>
      <c r="D1298" s="63">
        <v>0.16850000000000001</v>
      </c>
      <c r="E1298" s="64">
        <v>44153</v>
      </c>
      <c r="F1298" s="65">
        <v>44153</v>
      </c>
      <c r="G1298" s="64">
        <v>44153.918149502315</v>
      </c>
    </row>
    <row r="1299" spans="1:7" outlineLevel="1" x14ac:dyDescent="0.25">
      <c r="A1299" t="s">
        <v>109</v>
      </c>
      <c r="B1299" t="str">
        <f t="shared" si="20"/>
        <v>HKD44152</v>
      </c>
      <c r="C1299" s="36" t="s">
        <v>319</v>
      </c>
      <c r="D1299" s="63">
        <v>0.16889999999999999</v>
      </c>
      <c r="E1299" s="64">
        <v>44152</v>
      </c>
      <c r="F1299" s="65">
        <v>44152</v>
      </c>
      <c r="G1299" s="64">
        <v>44152.918135150459</v>
      </c>
    </row>
    <row r="1300" spans="1:7" outlineLevel="1" x14ac:dyDescent="0.25">
      <c r="A1300" t="s">
        <v>109</v>
      </c>
      <c r="B1300" t="str">
        <f t="shared" si="20"/>
        <v>HKD44151</v>
      </c>
      <c r="C1300" s="36" t="s">
        <v>319</v>
      </c>
      <c r="D1300" s="63">
        <v>0.16880000000000001</v>
      </c>
      <c r="E1300" s="64">
        <v>44151</v>
      </c>
      <c r="F1300" s="65">
        <v>44151</v>
      </c>
      <c r="G1300" s="64">
        <v>44151.918084606485</v>
      </c>
    </row>
    <row r="1301" spans="1:7" outlineLevel="1" x14ac:dyDescent="0.25">
      <c r="A1301" t="s">
        <v>109</v>
      </c>
      <c r="B1301" t="str">
        <f t="shared" si="20"/>
        <v>HKD44148</v>
      </c>
      <c r="C1301" s="36" t="s">
        <v>319</v>
      </c>
      <c r="D1301" s="63">
        <v>0.1696</v>
      </c>
      <c r="E1301" s="64">
        <v>44148</v>
      </c>
      <c r="F1301" s="65">
        <v>44150</v>
      </c>
      <c r="G1301" s="64">
        <v>44148.917906516202</v>
      </c>
    </row>
    <row r="1302" spans="1:7" outlineLevel="1" x14ac:dyDescent="0.25">
      <c r="A1302" t="s">
        <v>109</v>
      </c>
      <c r="B1302" t="str">
        <f t="shared" si="20"/>
        <v>HKD44147</v>
      </c>
      <c r="C1302" s="36" t="s">
        <v>319</v>
      </c>
      <c r="D1302" s="63">
        <v>0.16919999999999999</v>
      </c>
      <c r="E1302" s="64">
        <v>44147</v>
      </c>
      <c r="F1302" s="65">
        <v>44147</v>
      </c>
      <c r="G1302" s="64">
        <v>44147.917910613425</v>
      </c>
    </row>
    <row r="1303" spans="1:7" outlineLevel="1" x14ac:dyDescent="0.25">
      <c r="A1303" t="s">
        <v>109</v>
      </c>
      <c r="B1303" t="str">
        <f t="shared" si="20"/>
        <v>HKD44145</v>
      </c>
      <c r="C1303" s="36" t="s">
        <v>319</v>
      </c>
      <c r="D1303" s="63">
        <v>0.16789999999999999</v>
      </c>
      <c r="E1303" s="64">
        <v>44145</v>
      </c>
      <c r="F1303" s="65">
        <v>44146</v>
      </c>
      <c r="G1303" s="64">
        <v>44145.917824039352</v>
      </c>
    </row>
    <row r="1304" spans="1:7" outlineLevel="1" x14ac:dyDescent="0.25">
      <c r="A1304" t="s">
        <v>109</v>
      </c>
      <c r="B1304" t="str">
        <f t="shared" si="20"/>
        <v>HKD44144</v>
      </c>
      <c r="C1304" s="36" t="s">
        <v>319</v>
      </c>
      <c r="D1304" s="63">
        <v>0.1673</v>
      </c>
      <c r="E1304" s="64">
        <v>44144</v>
      </c>
      <c r="F1304" s="65">
        <v>44144</v>
      </c>
      <c r="G1304" s="64">
        <v>44144.917735682873</v>
      </c>
    </row>
    <row r="1305" spans="1:7" outlineLevel="1" x14ac:dyDescent="0.25">
      <c r="A1305" t="s">
        <v>109</v>
      </c>
      <c r="B1305" t="str">
        <f t="shared" si="20"/>
        <v>IDR44484</v>
      </c>
      <c r="C1305" s="36" t="s">
        <v>320</v>
      </c>
      <c r="D1305" s="63">
        <v>8.7999999999999998E-5</v>
      </c>
      <c r="E1305" s="64">
        <v>44484</v>
      </c>
      <c r="F1305" s="65">
        <v>73050</v>
      </c>
      <c r="G1305" s="64">
        <v>44484.917950312498</v>
      </c>
    </row>
    <row r="1306" spans="1:7" outlineLevel="1" x14ac:dyDescent="0.25">
      <c r="A1306" t="s">
        <v>109</v>
      </c>
      <c r="B1306" t="str">
        <f t="shared" si="20"/>
        <v>IDR44483</v>
      </c>
      <c r="C1306" s="36" t="s">
        <v>320</v>
      </c>
      <c r="D1306" s="63">
        <v>8.7999999999999998E-5</v>
      </c>
      <c r="E1306" s="64">
        <v>44483</v>
      </c>
      <c r="F1306" s="65">
        <v>44483</v>
      </c>
      <c r="G1306" s="64">
        <v>44483.917875775463</v>
      </c>
    </row>
    <row r="1307" spans="1:7" outlineLevel="1" x14ac:dyDescent="0.25">
      <c r="A1307" t="s">
        <v>109</v>
      </c>
      <c r="B1307" t="str">
        <f t="shared" si="20"/>
        <v>IDR44482</v>
      </c>
      <c r="C1307" s="36" t="s">
        <v>320</v>
      </c>
      <c r="D1307" s="63">
        <v>8.7999999999999998E-5</v>
      </c>
      <c r="E1307" s="64">
        <v>44482</v>
      </c>
      <c r="F1307" s="65">
        <v>44482</v>
      </c>
      <c r="G1307" s="64">
        <v>44482.917871759259</v>
      </c>
    </row>
    <row r="1308" spans="1:7" outlineLevel="1" x14ac:dyDescent="0.25">
      <c r="A1308" t="s">
        <v>109</v>
      </c>
      <c r="B1308" t="str">
        <f t="shared" si="20"/>
        <v>IDR44481</v>
      </c>
      <c r="C1308" s="36" t="s">
        <v>320</v>
      </c>
      <c r="D1308" s="63">
        <v>8.7999999999999998E-5</v>
      </c>
      <c r="E1308" s="64">
        <v>44481</v>
      </c>
      <c r="F1308" s="65">
        <v>44481</v>
      </c>
      <c r="G1308" s="64">
        <v>44481.917802118056</v>
      </c>
    </row>
    <row r="1309" spans="1:7" outlineLevel="1" x14ac:dyDescent="0.25">
      <c r="A1309" t="s">
        <v>109</v>
      </c>
      <c r="B1309" t="str">
        <f t="shared" si="20"/>
        <v>IDR44477</v>
      </c>
      <c r="C1309" s="36" t="s">
        <v>320</v>
      </c>
      <c r="D1309" s="63">
        <v>8.7999999999999998E-5</v>
      </c>
      <c r="E1309" s="64">
        <v>44477</v>
      </c>
      <c r="F1309" s="65">
        <v>44480</v>
      </c>
      <c r="G1309" s="64">
        <v>44477.917705868058</v>
      </c>
    </row>
    <row r="1310" spans="1:7" outlineLevel="1" x14ac:dyDescent="0.25">
      <c r="A1310" t="s">
        <v>109</v>
      </c>
      <c r="B1310" t="str">
        <f t="shared" si="20"/>
        <v>IDR44476</v>
      </c>
      <c r="C1310" s="36" t="s">
        <v>320</v>
      </c>
      <c r="D1310" s="63">
        <v>8.7999999999999998E-5</v>
      </c>
      <c r="E1310" s="64">
        <v>44476</v>
      </c>
      <c r="F1310" s="65">
        <v>44476</v>
      </c>
      <c r="G1310" s="64">
        <v>44476.917658101855</v>
      </c>
    </row>
    <row r="1311" spans="1:7" outlineLevel="1" x14ac:dyDescent="0.25">
      <c r="A1311" t="s">
        <v>109</v>
      </c>
      <c r="B1311" t="str">
        <f t="shared" si="20"/>
        <v>IDR44475</v>
      </c>
      <c r="C1311" s="36" t="s">
        <v>320</v>
      </c>
      <c r="D1311" s="63">
        <v>8.7999999999999998E-5</v>
      </c>
      <c r="E1311" s="64">
        <v>44475</v>
      </c>
      <c r="F1311" s="65">
        <v>44475</v>
      </c>
      <c r="G1311" s="64">
        <v>44475.917569062498</v>
      </c>
    </row>
    <row r="1312" spans="1:7" outlineLevel="1" x14ac:dyDescent="0.25">
      <c r="A1312" t="s">
        <v>109</v>
      </c>
      <c r="B1312" t="str">
        <f t="shared" si="20"/>
        <v>IDR44474</v>
      </c>
      <c r="C1312" s="36" t="s">
        <v>320</v>
      </c>
      <c r="D1312" s="63">
        <v>8.7999999999999998E-5</v>
      </c>
      <c r="E1312" s="64">
        <v>44474</v>
      </c>
      <c r="F1312" s="65">
        <v>44474</v>
      </c>
      <c r="G1312" s="64">
        <v>44474.9175412037</v>
      </c>
    </row>
    <row r="1313" spans="1:7" outlineLevel="1" x14ac:dyDescent="0.25">
      <c r="A1313" t="s">
        <v>109</v>
      </c>
      <c r="B1313" t="str">
        <f t="shared" si="20"/>
        <v>IDR44473</v>
      </c>
      <c r="C1313" s="36" t="s">
        <v>320</v>
      </c>
      <c r="D1313" s="63">
        <v>8.7999999999999998E-5</v>
      </c>
      <c r="E1313" s="64">
        <v>44473</v>
      </c>
      <c r="F1313" s="65">
        <v>44473</v>
      </c>
      <c r="G1313" s="64">
        <v>44473.91753564815</v>
      </c>
    </row>
    <row r="1314" spans="1:7" outlineLevel="1" x14ac:dyDescent="0.25">
      <c r="A1314" t="s">
        <v>109</v>
      </c>
      <c r="B1314" t="str">
        <f t="shared" si="20"/>
        <v>IDR44470</v>
      </c>
      <c r="C1314" s="36" t="s">
        <v>320</v>
      </c>
      <c r="D1314" s="63">
        <v>8.7999999999999998E-5</v>
      </c>
      <c r="E1314" s="64">
        <v>44470</v>
      </c>
      <c r="F1314" s="65">
        <v>44472</v>
      </c>
      <c r="G1314" s="64">
        <v>44470.91745385417</v>
      </c>
    </row>
    <row r="1315" spans="1:7" outlineLevel="1" x14ac:dyDescent="0.25">
      <c r="A1315" t="s">
        <v>109</v>
      </c>
      <c r="B1315" t="str">
        <f t="shared" si="20"/>
        <v>IDR44468</v>
      </c>
      <c r="C1315" s="36" t="s">
        <v>320</v>
      </c>
      <c r="D1315" s="63">
        <v>8.8999999999999995E-5</v>
      </c>
      <c r="E1315" s="64">
        <v>44468</v>
      </c>
      <c r="F1315" s="65">
        <v>44469</v>
      </c>
      <c r="G1315" s="64">
        <v>44468.91738900463</v>
      </c>
    </row>
    <row r="1316" spans="1:7" outlineLevel="1" x14ac:dyDescent="0.25">
      <c r="A1316" t="s">
        <v>109</v>
      </c>
      <c r="B1316" t="str">
        <f t="shared" si="20"/>
        <v>IDR44467</v>
      </c>
      <c r="C1316" s="36" t="s">
        <v>320</v>
      </c>
      <c r="D1316" s="63">
        <v>8.8999999999999995E-5</v>
      </c>
      <c r="E1316" s="64">
        <v>44467</v>
      </c>
      <c r="F1316" s="65">
        <v>44467</v>
      </c>
      <c r="G1316" s="64">
        <v>44467.917336261577</v>
      </c>
    </row>
    <row r="1317" spans="1:7" outlineLevel="1" x14ac:dyDescent="0.25">
      <c r="A1317" t="s">
        <v>109</v>
      </c>
      <c r="B1317" t="str">
        <f t="shared" si="20"/>
        <v>IDR44466</v>
      </c>
      <c r="C1317" s="36" t="s">
        <v>320</v>
      </c>
      <c r="D1317" s="63">
        <v>8.8999999999999995E-5</v>
      </c>
      <c r="E1317" s="64">
        <v>44466</v>
      </c>
      <c r="F1317" s="65">
        <v>44466</v>
      </c>
      <c r="G1317" s="64">
        <v>44466.917280324073</v>
      </c>
    </row>
    <row r="1318" spans="1:7" outlineLevel="1" x14ac:dyDescent="0.25">
      <c r="A1318" t="s">
        <v>109</v>
      </c>
      <c r="B1318" t="str">
        <f t="shared" si="20"/>
        <v>IDR44463</v>
      </c>
      <c r="C1318" s="36" t="s">
        <v>320</v>
      </c>
      <c r="D1318" s="63">
        <v>8.8999999999999995E-5</v>
      </c>
      <c r="E1318" s="64">
        <v>44463</v>
      </c>
      <c r="F1318" s="65">
        <v>44465</v>
      </c>
      <c r="G1318" s="64">
        <v>44463.917867824071</v>
      </c>
    </row>
    <row r="1319" spans="1:7" outlineLevel="1" x14ac:dyDescent="0.25">
      <c r="A1319" t="s">
        <v>109</v>
      </c>
      <c r="B1319" t="str">
        <f t="shared" si="20"/>
        <v>IDR44462</v>
      </c>
      <c r="C1319" s="36" t="s">
        <v>320</v>
      </c>
      <c r="D1319" s="63">
        <v>8.8999999999999995E-5</v>
      </c>
      <c r="E1319" s="64">
        <v>44462</v>
      </c>
      <c r="F1319" s="65">
        <v>44462</v>
      </c>
      <c r="G1319" s="64">
        <v>44462.917878587963</v>
      </c>
    </row>
    <row r="1320" spans="1:7" outlineLevel="1" x14ac:dyDescent="0.25">
      <c r="A1320" t="s">
        <v>109</v>
      </c>
      <c r="B1320" t="str">
        <f t="shared" si="20"/>
        <v>IDR44461</v>
      </c>
      <c r="C1320" s="36" t="s">
        <v>320</v>
      </c>
      <c r="D1320" s="63">
        <v>9.0000000000000006E-5</v>
      </c>
      <c r="E1320" s="64">
        <v>44461</v>
      </c>
      <c r="F1320" s="65">
        <v>44461</v>
      </c>
      <c r="G1320" s="64">
        <v>44461.917839004629</v>
      </c>
    </row>
    <row r="1321" spans="1:7" outlineLevel="1" x14ac:dyDescent="0.25">
      <c r="A1321" t="s">
        <v>109</v>
      </c>
      <c r="B1321" t="str">
        <f t="shared" si="20"/>
        <v>IDR44460</v>
      </c>
      <c r="C1321" s="36" t="s">
        <v>320</v>
      </c>
      <c r="D1321" s="63">
        <v>9.0000000000000006E-5</v>
      </c>
      <c r="E1321" s="64">
        <v>44460</v>
      </c>
      <c r="F1321" s="65">
        <v>44460</v>
      </c>
      <c r="G1321" s="64">
        <v>44460.917817013891</v>
      </c>
    </row>
    <row r="1322" spans="1:7" outlineLevel="1" x14ac:dyDescent="0.25">
      <c r="A1322" t="s">
        <v>109</v>
      </c>
      <c r="B1322" t="str">
        <f t="shared" si="20"/>
        <v>IDR44459</v>
      </c>
      <c r="C1322" s="36" t="s">
        <v>320</v>
      </c>
      <c r="D1322" s="63">
        <v>9.0000000000000006E-5</v>
      </c>
      <c r="E1322" s="64">
        <v>44459</v>
      </c>
      <c r="F1322" s="65">
        <v>44459</v>
      </c>
      <c r="G1322" s="64">
        <v>44459.917747418978</v>
      </c>
    </row>
    <row r="1323" spans="1:7" outlineLevel="1" x14ac:dyDescent="0.25">
      <c r="A1323" t="s">
        <v>109</v>
      </c>
      <c r="B1323" t="str">
        <f t="shared" si="20"/>
        <v>IDR44456</v>
      </c>
      <c r="C1323" s="36" t="s">
        <v>320</v>
      </c>
      <c r="D1323" s="63">
        <v>8.8999999999999995E-5</v>
      </c>
      <c r="E1323" s="64">
        <v>44456</v>
      </c>
      <c r="F1323" s="65">
        <v>44458</v>
      </c>
      <c r="G1323" s="64">
        <v>44456.917653553239</v>
      </c>
    </row>
    <row r="1324" spans="1:7" outlineLevel="1" x14ac:dyDescent="0.25">
      <c r="A1324" t="s">
        <v>109</v>
      </c>
      <c r="B1324" t="str">
        <f t="shared" si="20"/>
        <v>IDR44455</v>
      </c>
      <c r="C1324" s="36" t="s">
        <v>320</v>
      </c>
      <c r="D1324" s="63">
        <v>8.8999999999999995E-5</v>
      </c>
      <c r="E1324" s="64">
        <v>44455</v>
      </c>
      <c r="F1324" s="65">
        <v>44455</v>
      </c>
      <c r="G1324" s="64">
        <v>44455.917641932872</v>
      </c>
    </row>
    <row r="1325" spans="1:7" outlineLevel="1" x14ac:dyDescent="0.25">
      <c r="A1325" t="s">
        <v>109</v>
      </c>
      <c r="B1325" t="str">
        <f t="shared" si="20"/>
        <v>IDR44454</v>
      </c>
      <c r="C1325" s="36" t="s">
        <v>320</v>
      </c>
      <c r="D1325" s="63">
        <v>8.8999999999999995E-5</v>
      </c>
      <c r="E1325" s="64">
        <v>44454</v>
      </c>
      <c r="F1325" s="65">
        <v>44454</v>
      </c>
      <c r="G1325" s="64">
        <v>44454.917585960648</v>
      </c>
    </row>
    <row r="1326" spans="1:7" outlineLevel="1" x14ac:dyDescent="0.25">
      <c r="A1326" t="s">
        <v>109</v>
      </c>
      <c r="B1326" t="str">
        <f t="shared" si="20"/>
        <v>IDR44453</v>
      </c>
      <c r="C1326" s="36" t="s">
        <v>320</v>
      </c>
      <c r="D1326" s="63">
        <v>8.8999999999999995E-5</v>
      </c>
      <c r="E1326" s="64">
        <v>44453</v>
      </c>
      <c r="F1326" s="65">
        <v>44453</v>
      </c>
      <c r="G1326" s="64">
        <v>44453.917549039354</v>
      </c>
    </row>
    <row r="1327" spans="1:7" outlineLevel="1" x14ac:dyDescent="0.25">
      <c r="A1327" t="s">
        <v>109</v>
      </c>
      <c r="B1327" t="str">
        <f t="shared" si="20"/>
        <v>IDR44452</v>
      </c>
      <c r="C1327" s="36" t="s">
        <v>320</v>
      </c>
      <c r="D1327" s="63">
        <v>8.8999999999999995E-5</v>
      </c>
      <c r="E1327" s="64">
        <v>44452</v>
      </c>
      <c r="F1327" s="65">
        <v>44452</v>
      </c>
      <c r="G1327" s="64">
        <v>44452.917141053244</v>
      </c>
    </row>
    <row r="1328" spans="1:7" outlineLevel="1" x14ac:dyDescent="0.25">
      <c r="A1328" t="s">
        <v>109</v>
      </c>
      <c r="B1328" t="str">
        <f t="shared" si="20"/>
        <v>IDR44449</v>
      </c>
      <c r="C1328" s="36" t="s">
        <v>320</v>
      </c>
      <c r="D1328" s="63">
        <v>8.8999999999999995E-5</v>
      </c>
      <c r="E1328" s="64">
        <v>44449</v>
      </c>
      <c r="F1328" s="65">
        <v>44451</v>
      </c>
      <c r="G1328" s="64">
        <v>44449.917072071759</v>
      </c>
    </row>
    <row r="1329" spans="1:7" outlineLevel="1" x14ac:dyDescent="0.25">
      <c r="A1329" t="s">
        <v>109</v>
      </c>
      <c r="B1329" t="str">
        <f t="shared" si="20"/>
        <v>IDR44448</v>
      </c>
      <c r="C1329" s="36" t="s">
        <v>320</v>
      </c>
      <c r="D1329" s="63">
        <v>8.8999999999999995E-5</v>
      </c>
      <c r="E1329" s="64">
        <v>44448</v>
      </c>
      <c r="F1329" s="65">
        <v>44448</v>
      </c>
      <c r="G1329" s="64">
        <v>44448.916998726854</v>
      </c>
    </row>
    <row r="1330" spans="1:7" outlineLevel="1" x14ac:dyDescent="0.25">
      <c r="A1330" t="s">
        <v>109</v>
      </c>
      <c r="B1330" t="str">
        <f t="shared" si="20"/>
        <v>IDR44447</v>
      </c>
      <c r="C1330" s="36" t="s">
        <v>320</v>
      </c>
      <c r="D1330" s="63">
        <v>8.8999999999999995E-5</v>
      </c>
      <c r="E1330" s="64">
        <v>44447</v>
      </c>
      <c r="F1330" s="65">
        <v>44447</v>
      </c>
      <c r="G1330" s="64">
        <v>44447.916981365743</v>
      </c>
    </row>
    <row r="1331" spans="1:7" outlineLevel="1" x14ac:dyDescent="0.25">
      <c r="A1331" t="s">
        <v>109</v>
      </c>
      <c r="B1331" t="str">
        <f t="shared" si="20"/>
        <v>IDR44446</v>
      </c>
      <c r="C1331" s="36" t="s">
        <v>320</v>
      </c>
      <c r="D1331" s="63">
        <v>8.8999999999999995E-5</v>
      </c>
      <c r="E1331" s="64">
        <v>44446</v>
      </c>
      <c r="F1331" s="65">
        <v>44446</v>
      </c>
      <c r="G1331" s="64">
        <v>44446.91695471065</v>
      </c>
    </row>
    <row r="1332" spans="1:7" outlineLevel="1" x14ac:dyDescent="0.25">
      <c r="A1332" t="s">
        <v>109</v>
      </c>
      <c r="B1332" t="str">
        <f t="shared" si="20"/>
        <v>IDR44442</v>
      </c>
      <c r="C1332" s="36" t="s">
        <v>320</v>
      </c>
      <c r="D1332" s="63">
        <v>8.7999999999999998E-5</v>
      </c>
      <c r="E1332" s="64">
        <v>44442</v>
      </c>
      <c r="F1332" s="65">
        <v>44445</v>
      </c>
      <c r="G1332" s="64">
        <v>44442.916798726852</v>
      </c>
    </row>
    <row r="1333" spans="1:7" outlineLevel="1" x14ac:dyDescent="0.25">
      <c r="A1333" t="s">
        <v>109</v>
      </c>
      <c r="B1333" t="str">
        <f t="shared" si="20"/>
        <v>IDR44441</v>
      </c>
      <c r="C1333" s="36" t="s">
        <v>320</v>
      </c>
      <c r="D1333" s="63">
        <v>8.7999999999999998E-5</v>
      </c>
      <c r="E1333" s="64">
        <v>44441</v>
      </c>
      <c r="F1333" s="65">
        <v>44441</v>
      </c>
      <c r="G1333" s="64">
        <v>44441.916770370372</v>
      </c>
    </row>
    <row r="1334" spans="1:7" outlineLevel="1" x14ac:dyDescent="0.25">
      <c r="A1334" t="s">
        <v>109</v>
      </c>
      <c r="B1334" t="str">
        <f t="shared" si="20"/>
        <v>IDR44440</v>
      </c>
      <c r="C1334" s="36" t="s">
        <v>320</v>
      </c>
      <c r="D1334" s="63">
        <v>8.7999999999999998E-5</v>
      </c>
      <c r="E1334" s="64">
        <v>44440</v>
      </c>
      <c r="F1334" s="65">
        <v>44440</v>
      </c>
      <c r="G1334" s="64">
        <v>44440.916771493059</v>
      </c>
    </row>
    <row r="1335" spans="1:7" outlineLevel="1" x14ac:dyDescent="0.25">
      <c r="A1335" t="s">
        <v>109</v>
      </c>
      <c r="B1335" t="str">
        <f t="shared" si="20"/>
        <v>IDR44439</v>
      </c>
      <c r="C1335" s="36" t="s">
        <v>320</v>
      </c>
      <c r="D1335" s="63">
        <v>8.7999999999999998E-5</v>
      </c>
      <c r="E1335" s="64">
        <v>44439</v>
      </c>
      <c r="F1335" s="65">
        <v>44439</v>
      </c>
      <c r="G1335" s="64">
        <v>44439.920156793982</v>
      </c>
    </row>
    <row r="1336" spans="1:7" outlineLevel="1" x14ac:dyDescent="0.25">
      <c r="A1336" t="s">
        <v>109</v>
      </c>
      <c r="B1336" t="str">
        <f t="shared" si="20"/>
        <v>IDR44438</v>
      </c>
      <c r="C1336" s="36" t="s">
        <v>320</v>
      </c>
      <c r="D1336" s="63">
        <v>8.7999999999999998E-5</v>
      </c>
      <c r="E1336" s="64">
        <v>44438</v>
      </c>
      <c r="F1336" s="65">
        <v>44438</v>
      </c>
      <c r="G1336" s="64">
        <v>44438.92015578704</v>
      </c>
    </row>
    <row r="1337" spans="1:7" outlineLevel="1" x14ac:dyDescent="0.25">
      <c r="A1337" t="s">
        <v>109</v>
      </c>
      <c r="B1337" t="str">
        <f t="shared" si="20"/>
        <v>IDR44435</v>
      </c>
      <c r="C1337" s="36" t="s">
        <v>320</v>
      </c>
      <c r="D1337" s="63">
        <v>8.7999999999999998E-5</v>
      </c>
      <c r="E1337" s="64">
        <v>44435</v>
      </c>
      <c r="F1337" s="65">
        <v>44437</v>
      </c>
      <c r="G1337" s="64">
        <v>44435.920084837962</v>
      </c>
    </row>
    <row r="1338" spans="1:7" outlineLevel="1" x14ac:dyDescent="0.25">
      <c r="A1338" t="s">
        <v>109</v>
      </c>
      <c r="B1338" t="str">
        <f t="shared" si="20"/>
        <v>IDR44434</v>
      </c>
      <c r="C1338" s="36" t="s">
        <v>320</v>
      </c>
      <c r="D1338" s="63">
        <v>8.7999999999999998E-5</v>
      </c>
      <c r="E1338" s="64">
        <v>44434</v>
      </c>
      <c r="F1338" s="65">
        <v>44434</v>
      </c>
      <c r="G1338" s="64">
        <v>44434.919944907408</v>
      </c>
    </row>
    <row r="1339" spans="1:7" outlineLevel="1" x14ac:dyDescent="0.25">
      <c r="A1339" t="s">
        <v>109</v>
      </c>
      <c r="B1339" t="str">
        <f t="shared" si="20"/>
        <v>IDR44433</v>
      </c>
      <c r="C1339" s="36" t="s">
        <v>320</v>
      </c>
      <c r="D1339" s="63">
        <v>8.7999999999999998E-5</v>
      </c>
      <c r="E1339" s="64">
        <v>44433</v>
      </c>
      <c r="F1339" s="65">
        <v>44433</v>
      </c>
      <c r="G1339" s="64">
        <v>44433.919950543983</v>
      </c>
    </row>
    <row r="1340" spans="1:7" outlineLevel="1" x14ac:dyDescent="0.25">
      <c r="A1340" t="s">
        <v>109</v>
      </c>
      <c r="B1340" t="str">
        <f t="shared" si="20"/>
        <v>IDR44432</v>
      </c>
      <c r="C1340" s="36" t="s">
        <v>320</v>
      </c>
      <c r="D1340" s="63">
        <v>8.7999999999999998E-5</v>
      </c>
      <c r="E1340" s="64">
        <v>44432</v>
      </c>
      <c r="F1340" s="65">
        <v>44432</v>
      </c>
      <c r="G1340" s="64">
        <v>44432.919876006941</v>
      </c>
    </row>
    <row r="1341" spans="1:7" outlineLevel="1" x14ac:dyDescent="0.25">
      <c r="A1341" t="s">
        <v>109</v>
      </c>
      <c r="B1341" t="str">
        <f t="shared" si="20"/>
        <v>IDR44431</v>
      </c>
      <c r="C1341" s="36" t="s">
        <v>320</v>
      </c>
      <c r="D1341" s="63">
        <v>8.7999999999999998E-5</v>
      </c>
      <c r="E1341" s="64">
        <v>44431</v>
      </c>
      <c r="F1341" s="65">
        <v>44431</v>
      </c>
      <c r="G1341" s="64">
        <v>44431.919861076392</v>
      </c>
    </row>
    <row r="1342" spans="1:7" outlineLevel="1" x14ac:dyDescent="0.25">
      <c r="A1342" t="s">
        <v>109</v>
      </c>
      <c r="B1342" t="str">
        <f t="shared" si="20"/>
        <v>IDR44428</v>
      </c>
      <c r="C1342" s="36" t="s">
        <v>320</v>
      </c>
      <c r="D1342" s="63">
        <v>8.8999999999999995E-5</v>
      </c>
      <c r="E1342" s="64">
        <v>44428</v>
      </c>
      <c r="F1342" s="65">
        <v>44430</v>
      </c>
      <c r="G1342" s="64">
        <v>44428.918752627316</v>
      </c>
    </row>
    <row r="1343" spans="1:7" outlineLevel="1" x14ac:dyDescent="0.25">
      <c r="A1343" t="s">
        <v>109</v>
      </c>
      <c r="B1343" t="str">
        <f t="shared" si="20"/>
        <v>IDR44427</v>
      </c>
      <c r="C1343" s="36" t="s">
        <v>320</v>
      </c>
      <c r="D1343" s="63">
        <v>8.8999999999999995E-5</v>
      </c>
      <c r="E1343" s="64">
        <v>44427</v>
      </c>
      <c r="F1343" s="65">
        <v>44427</v>
      </c>
      <c r="G1343" s="64">
        <v>44427.918716400462</v>
      </c>
    </row>
    <row r="1344" spans="1:7" outlineLevel="1" x14ac:dyDescent="0.25">
      <c r="A1344" t="s">
        <v>109</v>
      </c>
      <c r="B1344" t="str">
        <f t="shared" si="20"/>
        <v>IDR44426</v>
      </c>
      <c r="C1344" s="36" t="s">
        <v>320</v>
      </c>
      <c r="D1344" s="63">
        <v>8.7999999999999998E-5</v>
      </c>
      <c r="E1344" s="64">
        <v>44426</v>
      </c>
      <c r="F1344" s="65">
        <v>44426</v>
      </c>
      <c r="G1344" s="64">
        <v>44426.918656631948</v>
      </c>
    </row>
    <row r="1345" spans="1:7" outlineLevel="1" x14ac:dyDescent="0.25">
      <c r="A1345" t="s">
        <v>109</v>
      </c>
      <c r="B1345" t="str">
        <f t="shared" si="20"/>
        <v>IDR44425</v>
      </c>
      <c r="C1345" s="36" t="s">
        <v>320</v>
      </c>
      <c r="D1345" s="63">
        <v>8.7999999999999998E-5</v>
      </c>
      <c r="E1345" s="64">
        <v>44425</v>
      </c>
      <c r="F1345" s="65">
        <v>44425</v>
      </c>
      <c r="G1345" s="64">
        <v>44425.918660914351</v>
      </c>
    </row>
    <row r="1346" spans="1:7" outlineLevel="1" x14ac:dyDescent="0.25">
      <c r="A1346" t="s">
        <v>109</v>
      </c>
      <c r="B1346" t="str">
        <f t="shared" si="20"/>
        <v>IDR44424</v>
      </c>
      <c r="C1346" s="36" t="s">
        <v>320</v>
      </c>
      <c r="D1346" s="63">
        <v>8.7000000000000001E-5</v>
      </c>
      <c r="E1346" s="64">
        <v>44424</v>
      </c>
      <c r="F1346" s="65">
        <v>44424</v>
      </c>
      <c r="G1346" s="64">
        <v>44424.918611493056</v>
      </c>
    </row>
    <row r="1347" spans="1:7" outlineLevel="1" x14ac:dyDescent="0.25">
      <c r="A1347" t="s">
        <v>109</v>
      </c>
      <c r="B1347" t="str">
        <f t="shared" si="20"/>
        <v>IDR44421</v>
      </c>
      <c r="C1347" s="36" t="s">
        <v>320</v>
      </c>
      <c r="D1347" s="63">
        <v>8.7000000000000001E-5</v>
      </c>
      <c r="E1347" s="64">
        <v>44421</v>
      </c>
      <c r="F1347" s="65">
        <v>44423</v>
      </c>
      <c r="G1347" s="64">
        <v>44421.918543518521</v>
      </c>
    </row>
    <row r="1348" spans="1:7" outlineLevel="1" x14ac:dyDescent="0.25">
      <c r="A1348" t="s">
        <v>109</v>
      </c>
      <c r="B1348" t="str">
        <f t="shared" si="20"/>
        <v>IDR44420</v>
      </c>
      <c r="C1348" s="36" t="s">
        <v>320</v>
      </c>
      <c r="D1348" s="63">
        <v>8.7000000000000001E-5</v>
      </c>
      <c r="E1348" s="64">
        <v>44420</v>
      </c>
      <c r="F1348" s="65">
        <v>44420</v>
      </c>
      <c r="G1348" s="64">
        <v>44420.918509293981</v>
      </c>
    </row>
    <row r="1349" spans="1:7" outlineLevel="1" x14ac:dyDescent="0.25">
      <c r="A1349" t="s">
        <v>109</v>
      </c>
      <c r="B1349" t="str">
        <f t="shared" si="20"/>
        <v>IDR44419</v>
      </c>
      <c r="C1349" s="36" t="s">
        <v>320</v>
      </c>
      <c r="D1349" s="63">
        <v>8.7000000000000001E-5</v>
      </c>
      <c r="E1349" s="64">
        <v>44419</v>
      </c>
      <c r="F1349" s="65">
        <v>44419</v>
      </c>
      <c r="G1349" s="64">
        <v>44419.918441747686</v>
      </c>
    </row>
    <row r="1350" spans="1:7" outlineLevel="1" x14ac:dyDescent="0.25">
      <c r="A1350" t="s">
        <v>109</v>
      </c>
      <c r="B1350" t="str">
        <f t="shared" ref="B1350:B1413" si="21">C1350&amp;E1350</f>
        <v>IDR44418</v>
      </c>
      <c r="C1350" s="36" t="s">
        <v>320</v>
      </c>
      <c r="D1350" s="63">
        <v>8.7000000000000001E-5</v>
      </c>
      <c r="E1350" s="64">
        <v>44418</v>
      </c>
      <c r="F1350" s="65">
        <v>44418</v>
      </c>
      <c r="G1350" s="64">
        <v>44418.918465277777</v>
      </c>
    </row>
    <row r="1351" spans="1:7" outlineLevel="1" x14ac:dyDescent="0.25">
      <c r="A1351" t="s">
        <v>109</v>
      </c>
      <c r="B1351" t="str">
        <f t="shared" si="21"/>
        <v>IDR44417</v>
      </c>
      <c r="C1351" s="36" t="s">
        <v>320</v>
      </c>
      <c r="D1351" s="63">
        <v>8.7000000000000001E-5</v>
      </c>
      <c r="E1351" s="64">
        <v>44417</v>
      </c>
      <c r="F1351" s="65">
        <v>44417</v>
      </c>
      <c r="G1351" s="64">
        <v>44417.918424386575</v>
      </c>
    </row>
    <row r="1352" spans="1:7" outlineLevel="1" x14ac:dyDescent="0.25">
      <c r="A1352" t="s">
        <v>109</v>
      </c>
      <c r="B1352" t="str">
        <f t="shared" si="21"/>
        <v>IDR44414</v>
      </c>
      <c r="C1352" s="36" t="s">
        <v>320</v>
      </c>
      <c r="D1352" s="63">
        <v>8.7000000000000001E-5</v>
      </c>
      <c r="E1352" s="64">
        <v>44414</v>
      </c>
      <c r="F1352" s="65">
        <v>44416</v>
      </c>
      <c r="G1352" s="64">
        <v>44414.918323576392</v>
      </c>
    </row>
    <row r="1353" spans="1:7" outlineLevel="1" x14ac:dyDescent="0.25">
      <c r="A1353" t="s">
        <v>109</v>
      </c>
      <c r="B1353" t="str">
        <f t="shared" si="21"/>
        <v>IDR44413</v>
      </c>
      <c r="C1353" s="36" t="s">
        <v>320</v>
      </c>
      <c r="D1353" s="63">
        <v>8.7000000000000001E-5</v>
      </c>
      <c r="E1353" s="64">
        <v>44413</v>
      </c>
      <c r="F1353" s="65">
        <v>44413</v>
      </c>
      <c r="G1353" s="64">
        <v>44413.918310763889</v>
      </c>
    </row>
    <row r="1354" spans="1:7" outlineLevel="1" x14ac:dyDescent="0.25">
      <c r="A1354" t="s">
        <v>109</v>
      </c>
      <c r="B1354" t="str">
        <f t="shared" si="21"/>
        <v>IDR44412</v>
      </c>
      <c r="C1354" s="36" t="s">
        <v>320</v>
      </c>
      <c r="D1354" s="63">
        <v>8.7999999999999998E-5</v>
      </c>
      <c r="E1354" s="64">
        <v>44412</v>
      </c>
      <c r="F1354" s="65">
        <v>44412</v>
      </c>
      <c r="G1354" s="64">
        <v>44412.918273298608</v>
      </c>
    </row>
    <row r="1355" spans="1:7" outlineLevel="1" x14ac:dyDescent="0.25">
      <c r="A1355" t="s">
        <v>109</v>
      </c>
      <c r="B1355" t="str">
        <f t="shared" si="21"/>
        <v>IDR44411</v>
      </c>
      <c r="C1355" s="36" t="s">
        <v>320</v>
      </c>
      <c r="D1355" s="63">
        <v>8.7000000000000001E-5</v>
      </c>
      <c r="E1355" s="64">
        <v>44411</v>
      </c>
      <c r="F1355" s="65">
        <v>44411</v>
      </c>
      <c r="G1355" s="64">
        <v>44411.918228668983</v>
      </c>
    </row>
    <row r="1356" spans="1:7" outlineLevel="1" x14ac:dyDescent="0.25">
      <c r="A1356" t="s">
        <v>109</v>
      </c>
      <c r="B1356" t="str">
        <f t="shared" si="21"/>
        <v>IDR44407</v>
      </c>
      <c r="C1356" s="36" t="s">
        <v>320</v>
      </c>
      <c r="D1356" s="63">
        <v>8.6000000000000003E-5</v>
      </c>
      <c r="E1356" s="64">
        <v>44407</v>
      </c>
      <c r="F1356" s="65">
        <v>44410</v>
      </c>
      <c r="G1356" s="64">
        <v>44407.919968518516</v>
      </c>
    </row>
    <row r="1357" spans="1:7" outlineLevel="1" x14ac:dyDescent="0.25">
      <c r="A1357" t="s">
        <v>109</v>
      </c>
      <c r="B1357" t="str">
        <f t="shared" si="21"/>
        <v>IDR44406</v>
      </c>
      <c r="C1357" s="36" t="s">
        <v>320</v>
      </c>
      <c r="D1357" s="63">
        <v>8.6000000000000003E-5</v>
      </c>
      <c r="E1357" s="64">
        <v>44406</v>
      </c>
      <c r="F1357" s="65">
        <v>44406</v>
      </c>
      <c r="G1357" s="64">
        <v>44406.919904664355</v>
      </c>
    </row>
    <row r="1358" spans="1:7" outlineLevel="1" x14ac:dyDescent="0.25">
      <c r="A1358" t="s">
        <v>109</v>
      </c>
      <c r="B1358" t="str">
        <f t="shared" si="21"/>
        <v>IDR44405</v>
      </c>
      <c r="C1358" s="36" t="s">
        <v>320</v>
      </c>
      <c r="D1358" s="63">
        <v>8.7000000000000001E-5</v>
      </c>
      <c r="E1358" s="64">
        <v>44405</v>
      </c>
      <c r="F1358" s="65">
        <v>44405</v>
      </c>
      <c r="G1358" s="64">
        <v>44405.919886111114</v>
      </c>
    </row>
    <row r="1359" spans="1:7" outlineLevel="1" x14ac:dyDescent="0.25">
      <c r="A1359" t="s">
        <v>109</v>
      </c>
      <c r="B1359" t="str">
        <f t="shared" si="21"/>
        <v>IDR44404</v>
      </c>
      <c r="C1359" s="36" t="s">
        <v>320</v>
      </c>
      <c r="D1359" s="63">
        <v>8.7000000000000001E-5</v>
      </c>
      <c r="E1359" s="64">
        <v>44404</v>
      </c>
      <c r="F1359" s="65">
        <v>44404</v>
      </c>
      <c r="G1359" s="64">
        <v>44404.919855983797</v>
      </c>
    </row>
    <row r="1360" spans="1:7" outlineLevel="1" x14ac:dyDescent="0.25">
      <c r="A1360" t="s">
        <v>109</v>
      </c>
      <c r="B1360" t="str">
        <f t="shared" si="21"/>
        <v>IDR44403</v>
      </c>
      <c r="C1360" s="36" t="s">
        <v>320</v>
      </c>
      <c r="D1360" s="63">
        <v>8.7000000000000001E-5</v>
      </c>
      <c r="E1360" s="64">
        <v>44403</v>
      </c>
      <c r="F1360" s="65">
        <v>44403</v>
      </c>
      <c r="G1360" s="64">
        <v>44403.919816168978</v>
      </c>
    </row>
    <row r="1361" spans="1:7" outlineLevel="1" x14ac:dyDescent="0.25">
      <c r="A1361" t="s">
        <v>109</v>
      </c>
      <c r="B1361" t="str">
        <f t="shared" si="21"/>
        <v>IDR44400</v>
      </c>
      <c r="C1361" s="36" t="s">
        <v>320</v>
      </c>
      <c r="D1361" s="63">
        <v>8.7000000000000001E-5</v>
      </c>
      <c r="E1361" s="64">
        <v>44400</v>
      </c>
      <c r="F1361" s="65">
        <v>44402</v>
      </c>
      <c r="G1361" s="64">
        <v>44400.920062534722</v>
      </c>
    </row>
    <row r="1362" spans="1:7" outlineLevel="1" x14ac:dyDescent="0.25">
      <c r="A1362" t="s">
        <v>109</v>
      </c>
      <c r="B1362" t="str">
        <f t="shared" si="21"/>
        <v>IDR44399</v>
      </c>
      <c r="C1362" s="36" t="s">
        <v>320</v>
      </c>
      <c r="D1362" s="63">
        <v>8.7000000000000001E-5</v>
      </c>
      <c r="E1362" s="64">
        <v>44399</v>
      </c>
      <c r="F1362" s="65">
        <v>44399</v>
      </c>
      <c r="G1362" s="64">
        <v>44399.920058993055</v>
      </c>
    </row>
    <row r="1363" spans="1:7" outlineLevel="1" x14ac:dyDescent="0.25">
      <c r="A1363" t="s">
        <v>109</v>
      </c>
      <c r="B1363" t="str">
        <f t="shared" si="21"/>
        <v>IDR44398</v>
      </c>
      <c r="C1363" s="36" t="s">
        <v>320</v>
      </c>
      <c r="D1363" s="63">
        <v>8.7000000000000001E-5</v>
      </c>
      <c r="E1363" s="64">
        <v>44398</v>
      </c>
      <c r="F1363" s="65">
        <v>44398</v>
      </c>
      <c r="G1363" s="64">
        <v>44398.919481446763</v>
      </c>
    </row>
    <row r="1364" spans="1:7" outlineLevel="1" x14ac:dyDescent="0.25">
      <c r="A1364" t="s">
        <v>109</v>
      </c>
      <c r="B1364" t="str">
        <f t="shared" si="21"/>
        <v>IDR44397</v>
      </c>
      <c r="C1364" s="36" t="s">
        <v>320</v>
      </c>
      <c r="D1364" s="63">
        <v>8.7999999999999998E-5</v>
      </c>
      <c r="E1364" s="64">
        <v>44397</v>
      </c>
      <c r="F1364" s="65">
        <v>44397</v>
      </c>
      <c r="G1364" s="64">
        <v>44397.919423692132</v>
      </c>
    </row>
    <row r="1365" spans="1:7" outlineLevel="1" x14ac:dyDescent="0.25">
      <c r="A1365" t="s">
        <v>109</v>
      </c>
      <c r="B1365" t="str">
        <f t="shared" si="21"/>
        <v>IDR44396</v>
      </c>
      <c r="C1365" s="36" t="s">
        <v>320</v>
      </c>
      <c r="D1365" s="63">
        <v>8.7999999999999998E-5</v>
      </c>
      <c r="E1365" s="64">
        <v>44396</v>
      </c>
      <c r="F1365" s="65">
        <v>44396</v>
      </c>
      <c r="G1365" s="64">
        <v>44396.919414351854</v>
      </c>
    </row>
    <row r="1366" spans="1:7" outlineLevel="1" x14ac:dyDescent="0.25">
      <c r="A1366" t="s">
        <v>109</v>
      </c>
      <c r="B1366" t="str">
        <f t="shared" si="21"/>
        <v>IDR44393</v>
      </c>
      <c r="C1366" s="36" t="s">
        <v>320</v>
      </c>
      <c r="D1366" s="63">
        <v>8.7000000000000001E-5</v>
      </c>
      <c r="E1366" s="64">
        <v>44393</v>
      </c>
      <c r="F1366" s="65">
        <v>44395</v>
      </c>
      <c r="G1366" s="64">
        <v>44393.919365127316</v>
      </c>
    </row>
    <row r="1367" spans="1:7" outlineLevel="1" x14ac:dyDescent="0.25">
      <c r="A1367" t="s">
        <v>109</v>
      </c>
      <c r="B1367" t="str">
        <f t="shared" si="21"/>
        <v>IDR44392</v>
      </c>
      <c r="C1367" s="36" t="s">
        <v>320</v>
      </c>
      <c r="D1367" s="63">
        <v>8.7000000000000001E-5</v>
      </c>
      <c r="E1367" s="64">
        <v>44392</v>
      </c>
      <c r="F1367" s="65">
        <v>44392</v>
      </c>
      <c r="G1367" s="64">
        <v>44392.919299687499</v>
      </c>
    </row>
    <row r="1368" spans="1:7" outlineLevel="1" x14ac:dyDescent="0.25">
      <c r="A1368" t="s">
        <v>109</v>
      </c>
      <c r="B1368" t="str">
        <f t="shared" si="21"/>
        <v>IDR44391</v>
      </c>
      <c r="C1368" s="36" t="s">
        <v>320</v>
      </c>
      <c r="D1368" s="63">
        <v>8.6000000000000003E-5</v>
      </c>
      <c r="E1368" s="64">
        <v>44391</v>
      </c>
      <c r="F1368" s="65">
        <v>44391</v>
      </c>
      <c r="G1368" s="64">
        <v>44391.919279594906</v>
      </c>
    </row>
    <row r="1369" spans="1:7" outlineLevel="1" x14ac:dyDescent="0.25">
      <c r="A1369" t="s">
        <v>109</v>
      </c>
      <c r="B1369" t="str">
        <f t="shared" si="21"/>
        <v>IDR44390</v>
      </c>
      <c r="C1369" s="36" t="s">
        <v>320</v>
      </c>
      <c r="D1369" s="63">
        <v>8.7000000000000001E-5</v>
      </c>
      <c r="E1369" s="64">
        <v>44390</v>
      </c>
      <c r="F1369" s="65">
        <v>44390</v>
      </c>
      <c r="G1369" s="64">
        <v>44390.919258182868</v>
      </c>
    </row>
    <row r="1370" spans="1:7" outlineLevel="1" x14ac:dyDescent="0.25">
      <c r="A1370" t="s">
        <v>109</v>
      </c>
      <c r="B1370" t="str">
        <f t="shared" si="21"/>
        <v>IDR44389</v>
      </c>
      <c r="C1370" s="36" t="s">
        <v>320</v>
      </c>
      <c r="D1370" s="63">
        <v>8.6000000000000003E-5</v>
      </c>
      <c r="E1370" s="64">
        <v>44389</v>
      </c>
      <c r="F1370" s="65">
        <v>44389</v>
      </c>
      <c r="G1370" s="64">
        <v>44389.919246030091</v>
      </c>
    </row>
    <row r="1371" spans="1:7" outlineLevel="1" x14ac:dyDescent="0.25">
      <c r="A1371" t="s">
        <v>109</v>
      </c>
      <c r="B1371" t="str">
        <f t="shared" si="21"/>
        <v>IDR44386</v>
      </c>
      <c r="C1371" s="36" t="s">
        <v>320</v>
      </c>
      <c r="D1371" s="63">
        <v>8.6000000000000003E-5</v>
      </c>
      <c r="E1371" s="64">
        <v>44386</v>
      </c>
      <c r="F1371" s="65">
        <v>44388</v>
      </c>
      <c r="G1371" s="64">
        <v>44386.919127974536</v>
      </c>
    </row>
    <row r="1372" spans="1:7" outlineLevel="1" x14ac:dyDescent="0.25">
      <c r="A1372" t="s">
        <v>109</v>
      </c>
      <c r="B1372" t="str">
        <f t="shared" si="21"/>
        <v>IDR44385</v>
      </c>
      <c r="C1372" s="36" t="s">
        <v>320</v>
      </c>
      <c r="D1372" s="63">
        <v>8.6000000000000003E-5</v>
      </c>
      <c r="E1372" s="64">
        <v>44385</v>
      </c>
      <c r="F1372" s="65">
        <v>44385</v>
      </c>
      <c r="G1372" s="64">
        <v>44385.91910806713</v>
      </c>
    </row>
    <row r="1373" spans="1:7" outlineLevel="1" x14ac:dyDescent="0.25">
      <c r="A1373" t="s">
        <v>109</v>
      </c>
      <c r="B1373" t="str">
        <f t="shared" si="21"/>
        <v>IDR44384</v>
      </c>
      <c r="C1373" s="36" t="s">
        <v>320</v>
      </c>
      <c r="D1373" s="63">
        <v>8.6000000000000003E-5</v>
      </c>
      <c r="E1373" s="64">
        <v>44384</v>
      </c>
      <c r="F1373" s="65">
        <v>44384</v>
      </c>
      <c r="G1373" s="64">
        <v>44384.919045949071</v>
      </c>
    </row>
    <row r="1374" spans="1:7" outlineLevel="1" x14ac:dyDescent="0.25">
      <c r="A1374" t="s">
        <v>109</v>
      </c>
      <c r="B1374" t="str">
        <f t="shared" si="21"/>
        <v>IDR44383</v>
      </c>
      <c r="C1374" s="36" t="s">
        <v>320</v>
      </c>
      <c r="D1374" s="63">
        <v>8.6000000000000003E-5</v>
      </c>
      <c r="E1374" s="64">
        <v>44383</v>
      </c>
      <c r="F1374" s="65">
        <v>44383</v>
      </c>
      <c r="G1374" s="64">
        <v>44383.919047569441</v>
      </c>
    </row>
    <row r="1375" spans="1:7" outlineLevel="1" x14ac:dyDescent="0.25">
      <c r="A1375" t="s">
        <v>109</v>
      </c>
      <c r="B1375" t="str">
        <f t="shared" si="21"/>
        <v>IDR44382</v>
      </c>
      <c r="C1375" s="36" t="s">
        <v>320</v>
      </c>
      <c r="D1375" s="63">
        <v>8.5000000000000006E-5</v>
      </c>
      <c r="E1375" s="64">
        <v>44382</v>
      </c>
      <c r="F1375" s="65">
        <v>44382</v>
      </c>
      <c r="G1375" s="64">
        <v>44382.91898545139</v>
      </c>
    </row>
    <row r="1376" spans="1:7" outlineLevel="1" x14ac:dyDescent="0.25">
      <c r="A1376" t="s">
        <v>109</v>
      </c>
      <c r="B1376" t="str">
        <f t="shared" si="21"/>
        <v>IDR44379</v>
      </c>
      <c r="C1376" s="36" t="s">
        <v>320</v>
      </c>
      <c r="D1376" s="63">
        <v>8.5000000000000006E-5</v>
      </c>
      <c r="E1376" s="64">
        <v>44379</v>
      </c>
      <c r="F1376" s="65">
        <v>44381</v>
      </c>
      <c r="G1376" s="64">
        <v>44379.918892048612</v>
      </c>
    </row>
    <row r="1377" spans="1:7" outlineLevel="1" x14ac:dyDescent="0.25">
      <c r="A1377" t="s">
        <v>109</v>
      </c>
      <c r="B1377" t="str">
        <f t="shared" si="21"/>
        <v>IDR44377</v>
      </c>
      <c r="C1377" s="36" t="s">
        <v>320</v>
      </c>
      <c r="D1377" s="63">
        <v>8.5000000000000006E-5</v>
      </c>
      <c r="E1377" s="64">
        <v>44377</v>
      </c>
      <c r="F1377" s="65">
        <v>44378</v>
      </c>
      <c r="G1377" s="64">
        <v>44377.918869212961</v>
      </c>
    </row>
    <row r="1378" spans="1:7" outlineLevel="1" x14ac:dyDescent="0.25">
      <c r="A1378" t="s">
        <v>109</v>
      </c>
      <c r="B1378" t="str">
        <f t="shared" si="21"/>
        <v>IDR44376</v>
      </c>
      <c r="C1378" s="36" t="s">
        <v>320</v>
      </c>
      <c r="D1378" s="63">
        <v>8.5000000000000006E-5</v>
      </c>
      <c r="E1378" s="64">
        <v>44376</v>
      </c>
      <c r="F1378" s="65">
        <v>44376</v>
      </c>
      <c r="G1378" s="64">
        <v>44376.918810300929</v>
      </c>
    </row>
    <row r="1379" spans="1:7" outlineLevel="1" x14ac:dyDescent="0.25">
      <c r="A1379" t="s">
        <v>109</v>
      </c>
      <c r="B1379" t="str">
        <f t="shared" si="21"/>
        <v>IDR44375</v>
      </c>
      <c r="C1379" s="36" t="s">
        <v>320</v>
      </c>
      <c r="D1379" s="63">
        <v>8.5000000000000006E-5</v>
      </c>
      <c r="E1379" s="64">
        <v>44375</v>
      </c>
      <c r="F1379" s="65">
        <v>44375</v>
      </c>
      <c r="G1379" s="64">
        <v>44375.918770104166</v>
      </c>
    </row>
    <row r="1380" spans="1:7" outlineLevel="1" x14ac:dyDescent="0.25">
      <c r="A1380" t="s">
        <v>109</v>
      </c>
      <c r="B1380" t="str">
        <f t="shared" si="21"/>
        <v>IDR44372</v>
      </c>
      <c r="C1380" s="36" t="s">
        <v>320</v>
      </c>
      <c r="D1380" s="63">
        <v>8.5000000000000006E-5</v>
      </c>
      <c r="E1380" s="64">
        <v>44372</v>
      </c>
      <c r="F1380" s="65">
        <v>44374</v>
      </c>
      <c r="G1380" s="64">
        <v>44372.91870185185</v>
      </c>
    </row>
    <row r="1381" spans="1:7" outlineLevel="1" x14ac:dyDescent="0.25">
      <c r="A1381" t="s">
        <v>109</v>
      </c>
      <c r="B1381" t="str">
        <f t="shared" si="21"/>
        <v>IDR44371</v>
      </c>
      <c r="C1381" s="36" t="s">
        <v>320</v>
      </c>
      <c r="D1381" s="63">
        <v>8.5000000000000006E-5</v>
      </c>
      <c r="E1381" s="64">
        <v>44371</v>
      </c>
      <c r="F1381" s="65">
        <v>44371</v>
      </c>
      <c r="G1381" s="64">
        <v>44371.919384872686</v>
      </c>
    </row>
    <row r="1382" spans="1:7" outlineLevel="1" x14ac:dyDescent="0.25">
      <c r="A1382" t="s">
        <v>109</v>
      </c>
      <c r="B1382" t="str">
        <f t="shared" si="21"/>
        <v>IDR44370</v>
      </c>
      <c r="C1382" s="36" t="s">
        <v>320</v>
      </c>
      <c r="D1382" s="63">
        <v>8.5000000000000006E-5</v>
      </c>
      <c r="E1382" s="64">
        <v>44370</v>
      </c>
      <c r="F1382" s="65">
        <v>44370</v>
      </c>
      <c r="G1382" s="64">
        <v>44370.919366817128</v>
      </c>
    </row>
    <row r="1383" spans="1:7" outlineLevel="1" x14ac:dyDescent="0.25">
      <c r="A1383" t="s">
        <v>109</v>
      </c>
      <c r="B1383" t="str">
        <f t="shared" si="21"/>
        <v>IDR44369</v>
      </c>
      <c r="C1383" s="36" t="s">
        <v>320</v>
      </c>
      <c r="D1383" s="63">
        <v>8.6000000000000003E-5</v>
      </c>
      <c r="E1383" s="64">
        <v>44369</v>
      </c>
      <c r="F1383" s="65">
        <v>44369</v>
      </c>
      <c r="G1383" s="64">
        <v>44369.919342939815</v>
      </c>
    </row>
    <row r="1384" spans="1:7" outlineLevel="1" x14ac:dyDescent="0.25">
      <c r="A1384" t="s">
        <v>109</v>
      </c>
      <c r="B1384" t="str">
        <f t="shared" si="21"/>
        <v>IDR44368</v>
      </c>
      <c r="C1384" s="36" t="s">
        <v>320</v>
      </c>
      <c r="D1384" s="63">
        <v>8.6000000000000003E-5</v>
      </c>
      <c r="E1384" s="64">
        <v>44368</v>
      </c>
      <c r="F1384" s="65">
        <v>44368</v>
      </c>
      <c r="G1384" s="64">
        <v>44368.918054710652</v>
      </c>
    </row>
    <row r="1385" spans="1:7" outlineLevel="1" x14ac:dyDescent="0.25">
      <c r="A1385" t="s">
        <v>109</v>
      </c>
      <c r="B1385" t="str">
        <f t="shared" si="21"/>
        <v>IDR44365</v>
      </c>
      <c r="C1385" s="36" t="s">
        <v>320</v>
      </c>
      <c r="D1385" s="63">
        <v>8.6000000000000003E-5</v>
      </c>
      <c r="E1385" s="64">
        <v>44365</v>
      </c>
      <c r="F1385" s="65">
        <v>44367</v>
      </c>
      <c r="G1385" s="64">
        <v>44365.918205787035</v>
      </c>
    </row>
    <row r="1386" spans="1:7" outlineLevel="1" x14ac:dyDescent="0.25">
      <c r="A1386" t="s">
        <v>109</v>
      </c>
      <c r="B1386" t="str">
        <f t="shared" si="21"/>
        <v>IDR44364</v>
      </c>
      <c r="C1386" s="36" t="s">
        <v>320</v>
      </c>
      <c r="D1386" s="63">
        <v>8.6000000000000003E-5</v>
      </c>
      <c r="E1386" s="64">
        <v>44364</v>
      </c>
      <c r="F1386" s="65">
        <v>44364</v>
      </c>
      <c r="G1386" s="64">
        <v>44364.918171180558</v>
      </c>
    </row>
    <row r="1387" spans="1:7" outlineLevel="1" x14ac:dyDescent="0.25">
      <c r="A1387" t="s">
        <v>109</v>
      </c>
      <c r="B1387" t="str">
        <f t="shared" si="21"/>
        <v>IDR44363</v>
      </c>
      <c r="C1387" s="36" t="s">
        <v>320</v>
      </c>
      <c r="D1387" s="63">
        <v>8.6000000000000003E-5</v>
      </c>
      <c r="E1387" s="64">
        <v>44363</v>
      </c>
      <c r="F1387" s="65">
        <v>44363</v>
      </c>
      <c r="G1387" s="64">
        <v>44363.918124571763</v>
      </c>
    </row>
    <row r="1388" spans="1:7" outlineLevel="1" x14ac:dyDescent="0.25">
      <c r="A1388" t="s">
        <v>109</v>
      </c>
      <c r="B1388" t="str">
        <f t="shared" si="21"/>
        <v>IDR44362</v>
      </c>
      <c r="C1388" s="36" t="s">
        <v>320</v>
      </c>
      <c r="D1388" s="63">
        <v>8.6000000000000003E-5</v>
      </c>
      <c r="E1388" s="64">
        <v>44362</v>
      </c>
      <c r="F1388" s="65">
        <v>44362</v>
      </c>
      <c r="G1388" s="64">
        <v>44362.918103124997</v>
      </c>
    </row>
    <row r="1389" spans="1:7" outlineLevel="1" x14ac:dyDescent="0.25">
      <c r="A1389" t="s">
        <v>109</v>
      </c>
      <c r="B1389" t="str">
        <f t="shared" si="21"/>
        <v>IDR44361</v>
      </c>
      <c r="C1389" s="36" t="s">
        <v>320</v>
      </c>
      <c r="D1389" s="63">
        <v>8.5000000000000006E-5</v>
      </c>
      <c r="E1389" s="64">
        <v>44361</v>
      </c>
      <c r="F1389" s="65">
        <v>44361</v>
      </c>
      <c r="G1389" s="64">
        <v>44361.918090196756</v>
      </c>
    </row>
    <row r="1390" spans="1:7" outlineLevel="1" x14ac:dyDescent="0.25">
      <c r="A1390" t="s">
        <v>109</v>
      </c>
      <c r="B1390" t="str">
        <f t="shared" si="21"/>
        <v>IDR44358</v>
      </c>
      <c r="C1390" s="36" t="s">
        <v>320</v>
      </c>
      <c r="D1390" s="63">
        <v>8.6000000000000003E-5</v>
      </c>
      <c r="E1390" s="64">
        <v>44358</v>
      </c>
      <c r="F1390" s="65">
        <v>44360</v>
      </c>
      <c r="G1390" s="64">
        <v>44358.917920173611</v>
      </c>
    </row>
    <row r="1391" spans="1:7" outlineLevel="1" x14ac:dyDescent="0.25">
      <c r="A1391" t="s">
        <v>109</v>
      </c>
      <c r="B1391" t="str">
        <f t="shared" si="21"/>
        <v>IDR44357</v>
      </c>
      <c r="C1391" s="36" t="s">
        <v>320</v>
      </c>
      <c r="D1391" s="63">
        <v>8.5000000000000006E-5</v>
      </c>
      <c r="E1391" s="64">
        <v>44357</v>
      </c>
      <c r="F1391" s="65">
        <v>44357</v>
      </c>
      <c r="G1391" s="64">
        <v>44357.917892511578</v>
      </c>
    </row>
    <row r="1392" spans="1:7" outlineLevel="1" x14ac:dyDescent="0.25">
      <c r="A1392" t="s">
        <v>109</v>
      </c>
      <c r="B1392" t="str">
        <f t="shared" si="21"/>
        <v>IDR44356</v>
      </c>
      <c r="C1392" s="36" t="s">
        <v>320</v>
      </c>
      <c r="D1392" s="63">
        <v>8.5000000000000006E-5</v>
      </c>
      <c r="E1392" s="64">
        <v>44356</v>
      </c>
      <c r="F1392" s="65">
        <v>44356</v>
      </c>
      <c r="G1392" s="64">
        <v>44356.91785795139</v>
      </c>
    </row>
    <row r="1393" spans="1:7" outlineLevel="1" x14ac:dyDescent="0.25">
      <c r="A1393" t="s">
        <v>109</v>
      </c>
      <c r="B1393" t="str">
        <f t="shared" si="21"/>
        <v>IDR44355</v>
      </c>
      <c r="C1393" s="36" t="s">
        <v>320</v>
      </c>
      <c r="D1393" s="63">
        <v>8.5000000000000006E-5</v>
      </c>
      <c r="E1393" s="64">
        <v>44355</v>
      </c>
      <c r="F1393" s="65">
        <v>44355</v>
      </c>
      <c r="G1393" s="64">
        <v>44355.917863807874</v>
      </c>
    </row>
    <row r="1394" spans="1:7" outlineLevel="1" x14ac:dyDescent="0.25">
      <c r="A1394" t="s">
        <v>109</v>
      </c>
      <c r="B1394" t="str">
        <f t="shared" si="21"/>
        <v>IDR44354</v>
      </c>
      <c r="C1394" s="36" t="s">
        <v>320</v>
      </c>
      <c r="D1394" s="63">
        <v>8.5000000000000006E-5</v>
      </c>
      <c r="E1394" s="64">
        <v>44354</v>
      </c>
      <c r="F1394" s="65">
        <v>44354</v>
      </c>
      <c r="G1394" s="64">
        <v>44354.917840312497</v>
      </c>
    </row>
    <row r="1395" spans="1:7" outlineLevel="1" x14ac:dyDescent="0.25">
      <c r="A1395" t="s">
        <v>109</v>
      </c>
      <c r="B1395" t="str">
        <f t="shared" si="21"/>
        <v>IDR44351</v>
      </c>
      <c r="C1395" s="36" t="s">
        <v>320</v>
      </c>
      <c r="D1395" s="63">
        <v>8.5000000000000006E-5</v>
      </c>
      <c r="E1395" s="64">
        <v>44351</v>
      </c>
      <c r="F1395" s="65">
        <v>44353</v>
      </c>
      <c r="G1395" s="64">
        <v>44351.917715474534</v>
      </c>
    </row>
    <row r="1396" spans="1:7" outlineLevel="1" x14ac:dyDescent="0.25">
      <c r="A1396" t="s">
        <v>109</v>
      </c>
      <c r="B1396" t="str">
        <f t="shared" si="21"/>
        <v>IDR44350</v>
      </c>
      <c r="C1396" s="36" t="s">
        <v>320</v>
      </c>
      <c r="D1396" s="63">
        <v>8.5000000000000006E-5</v>
      </c>
      <c r="E1396" s="64">
        <v>44350</v>
      </c>
      <c r="F1396" s="65">
        <v>44350</v>
      </c>
      <c r="G1396" s="64">
        <v>44350.917738159726</v>
      </c>
    </row>
    <row r="1397" spans="1:7" outlineLevel="1" x14ac:dyDescent="0.25">
      <c r="A1397" t="s">
        <v>109</v>
      </c>
      <c r="B1397" t="str">
        <f t="shared" si="21"/>
        <v>IDR44349</v>
      </c>
      <c r="C1397" s="36" t="s">
        <v>320</v>
      </c>
      <c r="D1397" s="63">
        <v>8.3999999999999995E-5</v>
      </c>
      <c r="E1397" s="64">
        <v>44349</v>
      </c>
      <c r="F1397" s="65">
        <v>44349</v>
      </c>
      <c r="G1397" s="64">
        <v>44349.917708136571</v>
      </c>
    </row>
    <row r="1398" spans="1:7" outlineLevel="1" x14ac:dyDescent="0.25">
      <c r="A1398" t="s">
        <v>109</v>
      </c>
      <c r="B1398" t="str">
        <f t="shared" si="21"/>
        <v>IDR44348</v>
      </c>
      <c r="C1398" s="36" t="s">
        <v>320</v>
      </c>
      <c r="D1398" s="63">
        <v>8.3999999999999995E-5</v>
      </c>
      <c r="E1398" s="64">
        <v>44348</v>
      </c>
      <c r="F1398" s="65">
        <v>44348</v>
      </c>
      <c r="G1398" s="64">
        <v>44348.917672071759</v>
      </c>
    </row>
    <row r="1399" spans="1:7" outlineLevel="1" x14ac:dyDescent="0.25">
      <c r="A1399" t="s">
        <v>109</v>
      </c>
      <c r="B1399" t="str">
        <f t="shared" si="21"/>
        <v>IDR44347</v>
      </c>
      <c r="C1399" s="36" t="s">
        <v>320</v>
      </c>
      <c r="D1399" s="63">
        <v>8.5000000000000006E-5</v>
      </c>
      <c r="E1399" s="64">
        <v>44347</v>
      </c>
      <c r="F1399" s="65">
        <v>44347</v>
      </c>
      <c r="G1399" s="64">
        <v>44347.917655173609</v>
      </c>
    </row>
    <row r="1400" spans="1:7" outlineLevel="1" x14ac:dyDescent="0.25">
      <c r="A1400" t="s">
        <v>109</v>
      </c>
      <c r="B1400" t="str">
        <f t="shared" si="21"/>
        <v>IDR44344</v>
      </c>
      <c r="C1400" s="36" t="s">
        <v>320</v>
      </c>
      <c r="D1400" s="63">
        <v>8.5000000000000006E-5</v>
      </c>
      <c r="E1400" s="64">
        <v>44344</v>
      </c>
      <c r="F1400" s="65">
        <v>44346</v>
      </c>
      <c r="G1400" s="64">
        <v>44344.917453703703</v>
      </c>
    </row>
    <row r="1401" spans="1:7" outlineLevel="1" x14ac:dyDescent="0.25">
      <c r="A1401" t="s">
        <v>109</v>
      </c>
      <c r="B1401" t="str">
        <f t="shared" si="21"/>
        <v>IDR44343</v>
      </c>
      <c r="C1401" s="36" t="s">
        <v>320</v>
      </c>
      <c r="D1401" s="63">
        <v>8.3999999999999995E-5</v>
      </c>
      <c r="E1401" s="64">
        <v>44343</v>
      </c>
      <c r="F1401" s="65">
        <v>44343</v>
      </c>
      <c r="G1401" s="64">
        <v>44343.917387303241</v>
      </c>
    </row>
    <row r="1402" spans="1:7" outlineLevel="1" x14ac:dyDescent="0.25">
      <c r="A1402" t="s">
        <v>109</v>
      </c>
      <c r="B1402" t="str">
        <f t="shared" si="21"/>
        <v>IDR44342</v>
      </c>
      <c r="C1402" s="36" t="s">
        <v>320</v>
      </c>
      <c r="D1402" s="63">
        <v>8.5000000000000006E-5</v>
      </c>
      <c r="E1402" s="64">
        <v>44342</v>
      </c>
      <c r="F1402" s="65">
        <v>44342</v>
      </c>
      <c r="G1402" s="64">
        <v>44342.917349768519</v>
      </c>
    </row>
    <row r="1403" spans="1:7" outlineLevel="1" x14ac:dyDescent="0.25">
      <c r="A1403" t="s">
        <v>109</v>
      </c>
      <c r="B1403" t="str">
        <f t="shared" si="21"/>
        <v>IDR44341</v>
      </c>
      <c r="C1403" s="36" t="s">
        <v>320</v>
      </c>
      <c r="D1403" s="63">
        <v>8.3999999999999995E-5</v>
      </c>
      <c r="E1403" s="64">
        <v>44341</v>
      </c>
      <c r="F1403" s="65">
        <v>44341</v>
      </c>
      <c r="G1403" s="64">
        <v>44341.917325497685</v>
      </c>
    </row>
    <row r="1404" spans="1:7" outlineLevel="1" x14ac:dyDescent="0.25">
      <c r="A1404" t="s">
        <v>109</v>
      </c>
      <c r="B1404" t="str">
        <f t="shared" si="21"/>
        <v>IDR44337</v>
      </c>
      <c r="C1404" s="36" t="s">
        <v>320</v>
      </c>
      <c r="D1404" s="63">
        <v>8.3999999999999995E-5</v>
      </c>
      <c r="E1404" s="64">
        <v>44337</v>
      </c>
      <c r="F1404" s="65">
        <v>44340</v>
      </c>
      <c r="G1404" s="64">
        <v>44337.920093368055</v>
      </c>
    </row>
    <row r="1405" spans="1:7" outlineLevel="1" x14ac:dyDescent="0.25">
      <c r="A1405" t="s">
        <v>109</v>
      </c>
      <c r="B1405" t="str">
        <f t="shared" si="21"/>
        <v>IDR44336</v>
      </c>
      <c r="C1405" s="36" t="s">
        <v>320</v>
      </c>
      <c r="D1405" s="63">
        <v>8.3999999999999995E-5</v>
      </c>
      <c r="E1405" s="64">
        <v>44336</v>
      </c>
      <c r="F1405" s="65">
        <v>44336</v>
      </c>
      <c r="G1405" s="64">
        <v>44336.920090127314</v>
      </c>
    </row>
    <row r="1406" spans="1:7" outlineLevel="1" x14ac:dyDescent="0.25">
      <c r="A1406" t="s">
        <v>109</v>
      </c>
      <c r="B1406" t="str">
        <f t="shared" si="21"/>
        <v>IDR44335</v>
      </c>
      <c r="C1406" s="36" t="s">
        <v>320</v>
      </c>
      <c r="D1406" s="63">
        <v>8.5000000000000006E-5</v>
      </c>
      <c r="E1406" s="64">
        <v>44335</v>
      </c>
      <c r="F1406" s="65">
        <v>44335</v>
      </c>
      <c r="G1406" s="64">
        <v>44335.9200403125</v>
      </c>
    </row>
    <row r="1407" spans="1:7" outlineLevel="1" x14ac:dyDescent="0.25">
      <c r="A1407" t="s">
        <v>109</v>
      </c>
      <c r="B1407" t="str">
        <f t="shared" si="21"/>
        <v>IDR44334</v>
      </c>
      <c r="C1407" s="36" t="s">
        <v>320</v>
      </c>
      <c r="D1407" s="63">
        <v>8.3999999999999995E-5</v>
      </c>
      <c r="E1407" s="64">
        <v>44334</v>
      </c>
      <c r="F1407" s="65">
        <v>44334</v>
      </c>
      <c r="G1407" s="64">
        <v>44334.919997766207</v>
      </c>
    </row>
    <row r="1408" spans="1:7" outlineLevel="1" x14ac:dyDescent="0.25">
      <c r="A1408" t="s">
        <v>109</v>
      </c>
      <c r="B1408" t="str">
        <f t="shared" si="21"/>
        <v>IDR44333</v>
      </c>
      <c r="C1408" s="36" t="s">
        <v>320</v>
      </c>
      <c r="D1408" s="63">
        <v>8.5000000000000006E-5</v>
      </c>
      <c r="E1408" s="64">
        <v>44333</v>
      </c>
      <c r="F1408" s="65">
        <v>44333</v>
      </c>
      <c r="G1408" s="64">
        <v>44333.919976469908</v>
      </c>
    </row>
    <row r="1409" spans="1:7" outlineLevel="1" x14ac:dyDescent="0.25">
      <c r="A1409" t="s">
        <v>109</v>
      </c>
      <c r="B1409" t="str">
        <f t="shared" si="21"/>
        <v>IDR44330</v>
      </c>
      <c r="C1409" s="36" t="s">
        <v>320</v>
      </c>
      <c r="D1409" s="63">
        <v>8.5000000000000006E-5</v>
      </c>
      <c r="E1409" s="64">
        <v>44330</v>
      </c>
      <c r="F1409" s="65">
        <v>44332</v>
      </c>
      <c r="G1409" s="64">
        <v>44330.919939085645</v>
      </c>
    </row>
    <row r="1410" spans="1:7" outlineLevel="1" x14ac:dyDescent="0.25">
      <c r="A1410" t="s">
        <v>109</v>
      </c>
      <c r="B1410" t="str">
        <f t="shared" si="21"/>
        <v>IDR44329</v>
      </c>
      <c r="C1410" s="36" t="s">
        <v>320</v>
      </c>
      <c r="D1410" s="63">
        <v>8.6000000000000003E-5</v>
      </c>
      <c r="E1410" s="64">
        <v>44329</v>
      </c>
      <c r="F1410" s="65">
        <v>44329</v>
      </c>
      <c r="G1410" s="64">
        <v>44329.919875428241</v>
      </c>
    </row>
    <row r="1411" spans="1:7" outlineLevel="1" x14ac:dyDescent="0.25">
      <c r="A1411" t="s">
        <v>109</v>
      </c>
      <c r="B1411" t="str">
        <f t="shared" si="21"/>
        <v>IDR44328</v>
      </c>
      <c r="C1411" s="36" t="s">
        <v>320</v>
      </c>
      <c r="D1411" s="63">
        <v>8.5000000000000006E-5</v>
      </c>
      <c r="E1411" s="64">
        <v>44328</v>
      </c>
      <c r="F1411" s="65">
        <v>44328</v>
      </c>
      <c r="G1411" s="64">
        <v>44328.919883831019</v>
      </c>
    </row>
    <row r="1412" spans="1:7" outlineLevel="1" x14ac:dyDescent="0.25">
      <c r="A1412" t="s">
        <v>109</v>
      </c>
      <c r="B1412" t="str">
        <f t="shared" si="21"/>
        <v>IDR44327</v>
      </c>
      <c r="C1412" s="36" t="s">
        <v>320</v>
      </c>
      <c r="D1412" s="63">
        <v>8.5000000000000006E-5</v>
      </c>
      <c r="E1412" s="64">
        <v>44327</v>
      </c>
      <c r="F1412" s="65">
        <v>44327</v>
      </c>
      <c r="G1412" s="64">
        <v>44327.919845370372</v>
      </c>
    </row>
    <row r="1413" spans="1:7" outlineLevel="1" x14ac:dyDescent="0.25">
      <c r="A1413" t="s">
        <v>109</v>
      </c>
      <c r="B1413" t="str">
        <f t="shared" si="21"/>
        <v>IDR44326</v>
      </c>
      <c r="C1413" s="36" t="s">
        <v>320</v>
      </c>
      <c r="D1413" s="63">
        <v>8.5000000000000006E-5</v>
      </c>
      <c r="E1413" s="64">
        <v>44326</v>
      </c>
      <c r="F1413" s="65">
        <v>44326</v>
      </c>
      <c r="G1413" s="64">
        <v>44326.9198096412</v>
      </c>
    </row>
    <row r="1414" spans="1:7" outlineLevel="1" x14ac:dyDescent="0.25">
      <c r="A1414" t="s">
        <v>109</v>
      </c>
      <c r="B1414" t="str">
        <f t="shared" ref="B1414:B1477" si="22">C1414&amp;E1414</f>
        <v>IDR44323</v>
      </c>
      <c r="C1414" s="36" t="s">
        <v>320</v>
      </c>
      <c r="D1414" s="63">
        <v>8.5000000000000006E-5</v>
      </c>
      <c r="E1414" s="64">
        <v>44323</v>
      </c>
      <c r="F1414" s="65">
        <v>44325</v>
      </c>
      <c r="G1414" s="64">
        <v>44323.919742627317</v>
      </c>
    </row>
    <row r="1415" spans="1:7" outlineLevel="1" x14ac:dyDescent="0.25">
      <c r="A1415" t="s">
        <v>109</v>
      </c>
      <c r="B1415" t="str">
        <f t="shared" si="22"/>
        <v>IDR44322</v>
      </c>
      <c r="C1415" s="36" t="s">
        <v>320</v>
      </c>
      <c r="D1415" s="63">
        <v>8.5000000000000006E-5</v>
      </c>
      <c r="E1415" s="64">
        <v>44322</v>
      </c>
      <c r="F1415" s="65">
        <v>44322</v>
      </c>
      <c r="G1415" s="64">
        <v>44322.918575578704</v>
      </c>
    </row>
    <row r="1416" spans="1:7" outlineLevel="1" x14ac:dyDescent="0.25">
      <c r="A1416" t="s">
        <v>109</v>
      </c>
      <c r="B1416" t="str">
        <f t="shared" si="22"/>
        <v>IDR44321</v>
      </c>
      <c r="C1416" s="36" t="s">
        <v>320</v>
      </c>
      <c r="D1416" s="63">
        <v>8.5000000000000006E-5</v>
      </c>
      <c r="E1416" s="64">
        <v>44321</v>
      </c>
      <c r="F1416" s="65">
        <v>44321</v>
      </c>
      <c r="G1416" s="64">
        <v>44321.91852835648</v>
      </c>
    </row>
    <row r="1417" spans="1:7" outlineLevel="1" x14ac:dyDescent="0.25">
      <c r="A1417" t="s">
        <v>109</v>
      </c>
      <c r="B1417" t="str">
        <f t="shared" si="22"/>
        <v>IDR44320</v>
      </c>
      <c r="C1417" s="36" t="s">
        <v>320</v>
      </c>
      <c r="D1417" s="63">
        <v>8.5000000000000006E-5</v>
      </c>
      <c r="E1417" s="64">
        <v>44320</v>
      </c>
      <c r="F1417" s="65">
        <v>44320</v>
      </c>
      <c r="G1417" s="64">
        <v>44320.918500891203</v>
      </c>
    </row>
    <row r="1418" spans="1:7" outlineLevel="1" x14ac:dyDescent="0.25">
      <c r="A1418" t="s">
        <v>109</v>
      </c>
      <c r="B1418" t="str">
        <f t="shared" si="22"/>
        <v>IDR44319</v>
      </c>
      <c r="C1418" s="36" t="s">
        <v>320</v>
      </c>
      <c r="D1418" s="63">
        <v>8.5000000000000006E-5</v>
      </c>
      <c r="E1418" s="64">
        <v>44319</v>
      </c>
      <c r="F1418" s="65">
        <v>44319</v>
      </c>
      <c r="G1418" s="64">
        <v>44319.918448692129</v>
      </c>
    </row>
    <row r="1419" spans="1:7" outlineLevel="1" x14ac:dyDescent="0.25">
      <c r="A1419" t="s">
        <v>109</v>
      </c>
      <c r="B1419" t="str">
        <f t="shared" si="22"/>
        <v>IDR44316</v>
      </c>
      <c r="C1419" s="36" t="s">
        <v>320</v>
      </c>
      <c r="D1419" s="63">
        <v>8.5000000000000006E-5</v>
      </c>
      <c r="E1419" s="64">
        <v>44316</v>
      </c>
      <c r="F1419" s="65">
        <v>44318</v>
      </c>
      <c r="G1419" s="64">
        <v>44316.918249918985</v>
      </c>
    </row>
    <row r="1420" spans="1:7" outlineLevel="1" x14ac:dyDescent="0.25">
      <c r="A1420" t="s">
        <v>109</v>
      </c>
      <c r="B1420" t="str">
        <f t="shared" si="22"/>
        <v>IDR44315</v>
      </c>
      <c r="C1420" s="36" t="s">
        <v>320</v>
      </c>
      <c r="D1420" s="63">
        <v>8.5000000000000006E-5</v>
      </c>
      <c r="E1420" s="64">
        <v>44315</v>
      </c>
      <c r="F1420" s="65">
        <v>44315</v>
      </c>
      <c r="G1420" s="64">
        <v>44315.91824791667</v>
      </c>
    </row>
    <row r="1421" spans="1:7" outlineLevel="1" x14ac:dyDescent="0.25">
      <c r="A1421" t="s">
        <v>109</v>
      </c>
      <c r="B1421" t="str">
        <f t="shared" si="22"/>
        <v>IDR44246</v>
      </c>
      <c r="C1421" s="36" t="s">
        <v>320</v>
      </c>
      <c r="D1421" s="63">
        <v>9.0000000000000006E-5</v>
      </c>
      <c r="E1421" s="64">
        <v>44246</v>
      </c>
      <c r="F1421" s="65">
        <v>44314</v>
      </c>
      <c r="G1421" s="64">
        <v>44246.918008333334</v>
      </c>
    </row>
    <row r="1422" spans="1:7" outlineLevel="1" x14ac:dyDescent="0.25">
      <c r="A1422" t="s">
        <v>109</v>
      </c>
      <c r="B1422" t="str">
        <f t="shared" si="22"/>
        <v>IDR44245</v>
      </c>
      <c r="C1422" s="36" t="s">
        <v>320</v>
      </c>
      <c r="D1422" s="63">
        <v>9.1000000000000003E-5</v>
      </c>
      <c r="E1422" s="64">
        <v>44245</v>
      </c>
      <c r="F1422" s="65">
        <v>44245</v>
      </c>
      <c r="G1422" s="64">
        <v>44245.917984837964</v>
      </c>
    </row>
    <row r="1423" spans="1:7" outlineLevel="1" x14ac:dyDescent="0.25">
      <c r="A1423" t="s">
        <v>109</v>
      </c>
      <c r="B1423" t="str">
        <f t="shared" si="22"/>
        <v>IDR44244</v>
      </c>
      <c r="C1423" s="36" t="s">
        <v>320</v>
      </c>
      <c r="D1423" s="63">
        <v>9.1000000000000003E-5</v>
      </c>
      <c r="E1423" s="64">
        <v>44244</v>
      </c>
      <c r="F1423" s="65">
        <v>44244</v>
      </c>
      <c r="G1423" s="64">
        <v>44244.917880706016</v>
      </c>
    </row>
    <row r="1424" spans="1:7" outlineLevel="1" x14ac:dyDescent="0.25">
      <c r="A1424" t="s">
        <v>109</v>
      </c>
      <c r="B1424" t="str">
        <f t="shared" si="22"/>
        <v>IDR44243</v>
      </c>
      <c r="C1424" s="36" t="s">
        <v>320</v>
      </c>
      <c r="D1424" s="63">
        <v>9.1000000000000003E-5</v>
      </c>
      <c r="E1424" s="64">
        <v>44243</v>
      </c>
      <c r="F1424" s="65">
        <v>44243</v>
      </c>
      <c r="G1424" s="64">
        <v>44243.917890659723</v>
      </c>
    </row>
    <row r="1425" spans="1:7" outlineLevel="1" x14ac:dyDescent="0.25">
      <c r="A1425" t="s">
        <v>109</v>
      </c>
      <c r="B1425" t="str">
        <f t="shared" si="22"/>
        <v>IDR44239</v>
      </c>
      <c r="C1425" s="36" t="s">
        <v>320</v>
      </c>
      <c r="D1425" s="63">
        <v>9.1000000000000003E-5</v>
      </c>
      <c r="E1425" s="64">
        <v>44239</v>
      </c>
      <c r="F1425" s="65">
        <v>44242</v>
      </c>
      <c r="G1425" s="64">
        <v>44239.917737233794</v>
      </c>
    </row>
    <row r="1426" spans="1:7" outlineLevel="1" x14ac:dyDescent="0.25">
      <c r="A1426" t="s">
        <v>109</v>
      </c>
      <c r="B1426" t="str">
        <f t="shared" si="22"/>
        <v>IDR44238</v>
      </c>
      <c r="C1426" s="36" t="s">
        <v>320</v>
      </c>
      <c r="D1426" s="63">
        <v>9.1000000000000003E-5</v>
      </c>
      <c r="E1426" s="64">
        <v>44238</v>
      </c>
      <c r="F1426" s="65">
        <v>44238</v>
      </c>
      <c r="G1426" s="64">
        <v>44238.917699456018</v>
      </c>
    </row>
    <row r="1427" spans="1:7" outlineLevel="1" x14ac:dyDescent="0.25">
      <c r="A1427" t="s">
        <v>109</v>
      </c>
      <c r="B1427" t="str">
        <f t="shared" si="22"/>
        <v>IDR44237</v>
      </c>
      <c r="C1427" s="36" t="s">
        <v>320</v>
      </c>
      <c r="D1427" s="63">
        <v>9.1000000000000003E-5</v>
      </c>
      <c r="E1427" s="64">
        <v>44237</v>
      </c>
      <c r="F1427" s="65">
        <v>44237</v>
      </c>
      <c r="G1427" s="64">
        <v>44237.917652314813</v>
      </c>
    </row>
    <row r="1428" spans="1:7" outlineLevel="1" x14ac:dyDescent="0.25">
      <c r="A1428" t="s">
        <v>109</v>
      </c>
      <c r="B1428" t="str">
        <f t="shared" si="22"/>
        <v>IDR44236</v>
      </c>
      <c r="C1428" s="36" t="s">
        <v>320</v>
      </c>
      <c r="D1428" s="63">
        <v>9.1000000000000003E-5</v>
      </c>
      <c r="E1428" s="64">
        <v>44236</v>
      </c>
      <c r="F1428" s="65">
        <v>44236</v>
      </c>
      <c r="G1428" s="64">
        <v>44236.917621990739</v>
      </c>
    </row>
    <row r="1429" spans="1:7" outlineLevel="1" x14ac:dyDescent="0.25">
      <c r="A1429" t="s">
        <v>109</v>
      </c>
      <c r="B1429" t="str">
        <f t="shared" si="22"/>
        <v>IDR44235</v>
      </c>
      <c r="C1429" s="36" t="s">
        <v>320</v>
      </c>
      <c r="D1429" s="63">
        <v>9.1000000000000003E-5</v>
      </c>
      <c r="E1429" s="64">
        <v>44235</v>
      </c>
      <c r="F1429" s="65">
        <v>44235</v>
      </c>
      <c r="G1429" s="64">
        <v>44235.917557141205</v>
      </c>
    </row>
    <row r="1430" spans="1:7" outlineLevel="1" x14ac:dyDescent="0.25">
      <c r="A1430" t="s">
        <v>109</v>
      </c>
      <c r="B1430" t="str">
        <f t="shared" si="22"/>
        <v>IDR44232</v>
      </c>
      <c r="C1430" s="36" t="s">
        <v>320</v>
      </c>
      <c r="D1430" s="63">
        <v>9.1000000000000003E-5</v>
      </c>
      <c r="E1430" s="64">
        <v>44232</v>
      </c>
      <c r="F1430" s="65">
        <v>44234</v>
      </c>
      <c r="G1430" s="64">
        <v>44232.917487766201</v>
      </c>
    </row>
    <row r="1431" spans="1:7" outlineLevel="1" x14ac:dyDescent="0.25">
      <c r="A1431" t="s">
        <v>109</v>
      </c>
      <c r="B1431" t="str">
        <f t="shared" si="22"/>
        <v>IDR44231</v>
      </c>
      <c r="C1431" s="36" t="s">
        <v>320</v>
      </c>
      <c r="D1431" s="63">
        <v>9.1000000000000003E-5</v>
      </c>
      <c r="E1431" s="64">
        <v>44231</v>
      </c>
      <c r="F1431" s="65">
        <v>44231</v>
      </c>
      <c r="G1431" s="64">
        <v>44231.917429942128</v>
      </c>
    </row>
    <row r="1432" spans="1:7" outlineLevel="1" x14ac:dyDescent="0.25">
      <c r="A1432" t="s">
        <v>109</v>
      </c>
      <c r="B1432" t="str">
        <f t="shared" si="22"/>
        <v>IDR44230</v>
      </c>
      <c r="C1432" s="36" t="s">
        <v>320</v>
      </c>
      <c r="D1432" s="63">
        <v>9.1000000000000003E-5</v>
      </c>
      <c r="E1432" s="64">
        <v>44230</v>
      </c>
      <c r="F1432" s="65">
        <v>44230</v>
      </c>
      <c r="G1432" s="64">
        <v>44230.917380127314</v>
      </c>
    </row>
    <row r="1433" spans="1:7" outlineLevel="1" x14ac:dyDescent="0.25">
      <c r="A1433" t="s">
        <v>109</v>
      </c>
      <c r="B1433" t="str">
        <f t="shared" si="22"/>
        <v>IDR44229</v>
      </c>
      <c r="C1433" s="36" t="s">
        <v>320</v>
      </c>
      <c r="D1433" s="63">
        <v>9.1000000000000003E-5</v>
      </c>
      <c r="E1433" s="64">
        <v>44229</v>
      </c>
      <c r="F1433" s="65">
        <v>44229</v>
      </c>
      <c r="G1433" s="64">
        <v>44229.917329745367</v>
      </c>
    </row>
    <row r="1434" spans="1:7" outlineLevel="1" x14ac:dyDescent="0.25">
      <c r="A1434" t="s">
        <v>109</v>
      </c>
      <c r="B1434" t="str">
        <f t="shared" si="22"/>
        <v>IDR44228</v>
      </c>
      <c r="C1434" s="36" t="s">
        <v>320</v>
      </c>
      <c r="D1434" s="63">
        <v>9.1000000000000003E-5</v>
      </c>
      <c r="E1434" s="64">
        <v>44228</v>
      </c>
      <c r="F1434" s="65">
        <v>44228</v>
      </c>
      <c r="G1434" s="64">
        <v>44228.917283182869</v>
      </c>
    </row>
    <row r="1435" spans="1:7" outlineLevel="1" x14ac:dyDescent="0.25">
      <c r="A1435" t="s">
        <v>109</v>
      </c>
      <c r="B1435" t="str">
        <f t="shared" si="22"/>
        <v>IDR44225</v>
      </c>
      <c r="C1435" s="36" t="s">
        <v>320</v>
      </c>
      <c r="D1435" s="63">
        <v>9.1000000000000003E-5</v>
      </c>
      <c r="E1435" s="64">
        <v>44225</v>
      </c>
      <c r="F1435" s="65">
        <v>44227</v>
      </c>
      <c r="G1435" s="64">
        <v>44225.91721565972</v>
      </c>
    </row>
    <row r="1436" spans="1:7" outlineLevel="1" x14ac:dyDescent="0.25">
      <c r="A1436" t="s">
        <v>109</v>
      </c>
      <c r="B1436" t="str">
        <f t="shared" si="22"/>
        <v>IDR44224</v>
      </c>
      <c r="C1436" s="36" t="s">
        <v>320</v>
      </c>
      <c r="D1436" s="63">
        <v>9.1000000000000003E-5</v>
      </c>
      <c r="E1436" s="64">
        <v>44224</v>
      </c>
      <c r="F1436" s="65">
        <v>44224</v>
      </c>
      <c r="G1436" s="64">
        <v>44224.917155405092</v>
      </c>
    </row>
    <row r="1437" spans="1:7" outlineLevel="1" x14ac:dyDescent="0.25">
      <c r="A1437" t="s">
        <v>109</v>
      </c>
      <c r="B1437" t="str">
        <f t="shared" si="22"/>
        <v>IDR44223</v>
      </c>
      <c r="C1437" s="36" t="s">
        <v>320</v>
      </c>
      <c r="D1437" s="63">
        <v>9.1000000000000003E-5</v>
      </c>
      <c r="E1437" s="64">
        <v>44223</v>
      </c>
      <c r="F1437" s="65">
        <v>44223</v>
      </c>
      <c r="G1437" s="64">
        <v>44223.917128668982</v>
      </c>
    </row>
    <row r="1438" spans="1:7" outlineLevel="1" x14ac:dyDescent="0.25">
      <c r="A1438" t="s">
        <v>109</v>
      </c>
      <c r="B1438" t="str">
        <f t="shared" si="22"/>
        <v>IDR44222</v>
      </c>
      <c r="C1438" s="36" t="s">
        <v>320</v>
      </c>
      <c r="D1438" s="63">
        <v>9.0000000000000006E-5</v>
      </c>
      <c r="E1438" s="64">
        <v>44222</v>
      </c>
      <c r="F1438" s="65">
        <v>44222</v>
      </c>
      <c r="G1438" s="64">
        <v>44222.917079432867</v>
      </c>
    </row>
    <row r="1439" spans="1:7" outlineLevel="1" x14ac:dyDescent="0.25">
      <c r="A1439" t="s">
        <v>109</v>
      </c>
      <c r="B1439" t="str">
        <f t="shared" si="22"/>
        <v>IDR44221</v>
      </c>
      <c r="C1439" s="36" t="s">
        <v>320</v>
      </c>
      <c r="D1439" s="63">
        <v>9.1000000000000003E-5</v>
      </c>
      <c r="E1439" s="64">
        <v>44221</v>
      </c>
      <c r="F1439" s="65">
        <v>44221</v>
      </c>
      <c r="G1439" s="64">
        <v>44221.917050266202</v>
      </c>
    </row>
    <row r="1440" spans="1:7" outlineLevel="1" x14ac:dyDescent="0.25">
      <c r="A1440" t="s">
        <v>109</v>
      </c>
      <c r="B1440" t="str">
        <f t="shared" si="22"/>
        <v>IDR44218</v>
      </c>
      <c r="C1440" s="36" t="s">
        <v>320</v>
      </c>
      <c r="D1440" s="63">
        <v>9.1000000000000003E-5</v>
      </c>
      <c r="E1440" s="64">
        <v>44218</v>
      </c>
      <c r="F1440" s="65">
        <v>44220</v>
      </c>
      <c r="G1440" s="64">
        <v>44218.919574305553</v>
      </c>
    </row>
    <row r="1441" spans="1:7" outlineLevel="1" x14ac:dyDescent="0.25">
      <c r="A1441" t="s">
        <v>109</v>
      </c>
      <c r="B1441" t="str">
        <f t="shared" si="22"/>
        <v>IDR44217</v>
      </c>
      <c r="C1441" s="36" t="s">
        <v>320</v>
      </c>
      <c r="D1441" s="63">
        <v>9.0000000000000006E-5</v>
      </c>
      <c r="E1441" s="64">
        <v>44217</v>
      </c>
      <c r="F1441" s="65">
        <v>44217</v>
      </c>
      <c r="G1441" s="64">
        <v>44217.919526585647</v>
      </c>
    </row>
    <row r="1442" spans="1:7" outlineLevel="1" x14ac:dyDescent="0.25">
      <c r="A1442" t="s">
        <v>109</v>
      </c>
      <c r="B1442" t="str">
        <f t="shared" si="22"/>
        <v>IDR44216</v>
      </c>
      <c r="C1442" s="36" t="s">
        <v>320</v>
      </c>
      <c r="D1442" s="63">
        <v>9.0000000000000006E-5</v>
      </c>
      <c r="E1442" s="64">
        <v>44216</v>
      </c>
      <c r="F1442" s="65">
        <v>44216</v>
      </c>
      <c r="G1442" s="64">
        <v>44216.919487581021</v>
      </c>
    </row>
    <row r="1443" spans="1:7" outlineLevel="1" x14ac:dyDescent="0.25">
      <c r="A1443" t="s">
        <v>109</v>
      </c>
      <c r="B1443" t="str">
        <f t="shared" si="22"/>
        <v>IDR44215</v>
      </c>
      <c r="C1443" s="36" t="s">
        <v>320</v>
      </c>
      <c r="D1443" s="63">
        <v>9.1000000000000003E-5</v>
      </c>
      <c r="E1443" s="64">
        <v>44215</v>
      </c>
      <c r="F1443" s="65">
        <v>44215</v>
      </c>
      <c r="G1443" s="64">
        <v>44215.919460069446</v>
      </c>
    </row>
    <row r="1444" spans="1:7" outlineLevel="1" x14ac:dyDescent="0.25">
      <c r="A1444" t="s">
        <v>109</v>
      </c>
      <c r="B1444" t="str">
        <f t="shared" si="22"/>
        <v>IDR44214</v>
      </c>
      <c r="C1444" s="36" t="s">
        <v>320</v>
      </c>
      <c r="D1444" s="63">
        <v>9.1000000000000003E-5</v>
      </c>
      <c r="E1444" s="64">
        <v>44214</v>
      </c>
      <c r="F1444" s="65">
        <v>44214</v>
      </c>
      <c r="G1444" s="64">
        <v>44214.919389317132</v>
      </c>
    </row>
    <row r="1445" spans="1:7" outlineLevel="1" x14ac:dyDescent="0.25">
      <c r="A1445" t="s">
        <v>109</v>
      </c>
      <c r="B1445" t="str">
        <f t="shared" si="22"/>
        <v>IDR44211</v>
      </c>
      <c r="C1445" s="36" t="s">
        <v>320</v>
      </c>
      <c r="D1445" s="63">
        <v>9.1000000000000003E-5</v>
      </c>
      <c r="E1445" s="64">
        <v>44211</v>
      </c>
      <c r="F1445" s="65">
        <v>44213</v>
      </c>
      <c r="G1445" s="64">
        <v>44211.919304895833</v>
      </c>
    </row>
    <row r="1446" spans="1:7" outlineLevel="1" x14ac:dyDescent="0.25">
      <c r="A1446" t="s">
        <v>109</v>
      </c>
      <c r="B1446" t="str">
        <f t="shared" si="22"/>
        <v>IDR44210</v>
      </c>
      <c r="C1446" s="36" t="s">
        <v>320</v>
      </c>
      <c r="D1446" s="63">
        <v>9.0000000000000006E-5</v>
      </c>
      <c r="E1446" s="64">
        <v>44210</v>
      </c>
      <c r="F1446" s="65">
        <v>44210</v>
      </c>
      <c r="G1446" s="64">
        <v>44210.919269479164</v>
      </c>
    </row>
    <row r="1447" spans="1:7" outlineLevel="1" x14ac:dyDescent="0.25">
      <c r="A1447" t="s">
        <v>109</v>
      </c>
      <c r="B1447" t="str">
        <f t="shared" si="22"/>
        <v>IDR44209</v>
      </c>
      <c r="C1447" s="36" t="s">
        <v>320</v>
      </c>
      <c r="D1447" s="63">
        <v>9.0000000000000006E-5</v>
      </c>
      <c r="E1447" s="64">
        <v>44209</v>
      </c>
      <c r="F1447" s="65">
        <v>44209</v>
      </c>
      <c r="G1447" s="64">
        <v>44209.919249965278</v>
      </c>
    </row>
    <row r="1448" spans="1:7" outlineLevel="1" x14ac:dyDescent="0.25">
      <c r="A1448" t="s">
        <v>109</v>
      </c>
      <c r="B1448" t="str">
        <f t="shared" si="22"/>
        <v>IDR44208</v>
      </c>
      <c r="C1448" s="36" t="s">
        <v>320</v>
      </c>
      <c r="D1448" s="63">
        <v>9.0000000000000006E-5</v>
      </c>
      <c r="E1448" s="64">
        <v>44208</v>
      </c>
      <c r="F1448" s="65">
        <v>44208</v>
      </c>
      <c r="G1448" s="64">
        <v>44208.919174386574</v>
      </c>
    </row>
    <row r="1449" spans="1:7" outlineLevel="1" x14ac:dyDescent="0.25">
      <c r="A1449" t="s">
        <v>109</v>
      </c>
      <c r="B1449" t="str">
        <f t="shared" si="22"/>
        <v>IDR44207</v>
      </c>
      <c r="C1449" s="36" t="s">
        <v>320</v>
      </c>
      <c r="D1449" s="63">
        <v>9.1000000000000003E-5</v>
      </c>
      <c r="E1449" s="64">
        <v>44207</v>
      </c>
      <c r="F1449" s="65">
        <v>44207</v>
      </c>
      <c r="G1449" s="64">
        <v>44207.919183645834</v>
      </c>
    </row>
    <row r="1450" spans="1:7" outlineLevel="1" x14ac:dyDescent="0.25">
      <c r="A1450" t="s">
        <v>109</v>
      </c>
      <c r="B1450" t="str">
        <f t="shared" si="22"/>
        <v>IDR44204</v>
      </c>
      <c r="C1450" s="36" t="s">
        <v>320</v>
      </c>
      <c r="D1450" s="63">
        <v>9.1000000000000003E-5</v>
      </c>
      <c r="E1450" s="64">
        <v>44204</v>
      </c>
      <c r="F1450" s="65">
        <v>44206</v>
      </c>
      <c r="G1450" s="64">
        <v>44204.917911539349</v>
      </c>
    </row>
    <row r="1451" spans="1:7" outlineLevel="1" x14ac:dyDescent="0.25">
      <c r="A1451" t="s">
        <v>109</v>
      </c>
      <c r="B1451" t="str">
        <f t="shared" si="22"/>
        <v>IDR44203</v>
      </c>
      <c r="C1451" s="36" t="s">
        <v>320</v>
      </c>
      <c r="D1451" s="63">
        <v>9.1000000000000003E-5</v>
      </c>
      <c r="E1451" s="64">
        <v>44203</v>
      </c>
      <c r="F1451" s="65">
        <v>44203</v>
      </c>
      <c r="G1451" s="64">
        <v>44203.917849456018</v>
      </c>
    </row>
    <row r="1452" spans="1:7" outlineLevel="1" x14ac:dyDescent="0.25">
      <c r="A1452" t="s">
        <v>109</v>
      </c>
      <c r="B1452" t="str">
        <f t="shared" si="22"/>
        <v>IDR44202</v>
      </c>
      <c r="C1452" s="36" t="s">
        <v>320</v>
      </c>
      <c r="D1452" s="63">
        <v>9.1000000000000003E-5</v>
      </c>
      <c r="E1452" s="64">
        <v>44202</v>
      </c>
      <c r="F1452" s="65">
        <v>44202</v>
      </c>
      <c r="G1452" s="64">
        <v>44202.917833414351</v>
      </c>
    </row>
    <row r="1453" spans="1:7" outlineLevel="1" x14ac:dyDescent="0.25">
      <c r="A1453" t="s">
        <v>109</v>
      </c>
      <c r="B1453" t="str">
        <f t="shared" si="22"/>
        <v>IDR44201</v>
      </c>
      <c r="C1453" s="36" t="s">
        <v>320</v>
      </c>
      <c r="D1453" s="63">
        <v>9.1000000000000003E-5</v>
      </c>
      <c r="E1453" s="64">
        <v>44201</v>
      </c>
      <c r="F1453" s="65">
        <v>44201</v>
      </c>
      <c r="G1453" s="64">
        <v>44201.917751851855</v>
      </c>
    </row>
    <row r="1454" spans="1:7" outlineLevel="1" x14ac:dyDescent="0.25">
      <c r="A1454" t="s">
        <v>109</v>
      </c>
      <c r="B1454" t="str">
        <f t="shared" si="22"/>
        <v>IDR44200</v>
      </c>
      <c r="C1454" s="36" t="s">
        <v>320</v>
      </c>
      <c r="D1454" s="63">
        <v>9.2E-5</v>
      </c>
      <c r="E1454" s="64">
        <v>44200</v>
      </c>
      <c r="F1454" s="65">
        <v>44200</v>
      </c>
      <c r="G1454" s="64">
        <v>44200.917732789349</v>
      </c>
    </row>
    <row r="1455" spans="1:7" outlineLevel="1" x14ac:dyDescent="0.25">
      <c r="A1455" t="s">
        <v>109</v>
      </c>
      <c r="B1455" t="str">
        <f t="shared" si="22"/>
        <v>IDR44196</v>
      </c>
      <c r="C1455" s="36" t="s">
        <v>320</v>
      </c>
      <c r="D1455" s="63">
        <v>9.1000000000000003E-5</v>
      </c>
      <c r="E1455" s="64">
        <v>44196</v>
      </c>
      <c r="F1455" s="65">
        <v>44199</v>
      </c>
      <c r="G1455" s="64">
        <v>44196.917571180558</v>
      </c>
    </row>
    <row r="1456" spans="1:7" outlineLevel="1" x14ac:dyDescent="0.25">
      <c r="A1456" t="s">
        <v>109</v>
      </c>
      <c r="B1456" t="str">
        <f t="shared" si="22"/>
        <v>IDR44195</v>
      </c>
      <c r="C1456" s="36" t="s">
        <v>320</v>
      </c>
      <c r="D1456" s="63">
        <v>9.1000000000000003E-5</v>
      </c>
      <c r="E1456" s="64">
        <v>44195</v>
      </c>
      <c r="F1456" s="65">
        <v>44195</v>
      </c>
      <c r="G1456" s="64">
        <v>44195.917573298611</v>
      </c>
    </row>
    <row r="1457" spans="1:7" outlineLevel="1" x14ac:dyDescent="0.25">
      <c r="A1457" t="s">
        <v>109</v>
      </c>
      <c r="B1457" t="str">
        <f t="shared" si="22"/>
        <v>IDR44194</v>
      </c>
      <c r="C1457" s="36" t="s">
        <v>320</v>
      </c>
      <c r="D1457" s="63">
        <v>9.1000000000000003E-5</v>
      </c>
      <c r="E1457" s="64">
        <v>44194</v>
      </c>
      <c r="F1457" s="65">
        <v>44194</v>
      </c>
      <c r="G1457" s="64">
        <v>44194.917537766203</v>
      </c>
    </row>
    <row r="1458" spans="1:7" outlineLevel="1" x14ac:dyDescent="0.25">
      <c r="A1458" t="s">
        <v>109</v>
      </c>
      <c r="B1458" t="str">
        <f t="shared" si="22"/>
        <v>IDR44189</v>
      </c>
      <c r="C1458" s="36" t="s">
        <v>320</v>
      </c>
      <c r="D1458" s="63">
        <v>9.0000000000000006E-5</v>
      </c>
      <c r="E1458" s="64">
        <v>44189</v>
      </c>
      <c r="F1458" s="65">
        <v>44193</v>
      </c>
      <c r="G1458" s="64">
        <v>44189.917329016207</v>
      </c>
    </row>
    <row r="1459" spans="1:7" outlineLevel="1" x14ac:dyDescent="0.25">
      <c r="A1459" t="s">
        <v>109</v>
      </c>
      <c r="B1459" t="str">
        <f t="shared" si="22"/>
        <v>IDR44188</v>
      </c>
      <c r="C1459" s="36" t="s">
        <v>320</v>
      </c>
      <c r="D1459" s="63">
        <v>9.1000000000000003E-5</v>
      </c>
      <c r="E1459" s="64">
        <v>44188</v>
      </c>
      <c r="F1459" s="65">
        <v>44188</v>
      </c>
      <c r="G1459" s="64">
        <v>44188.917328854164</v>
      </c>
    </row>
    <row r="1460" spans="1:7" outlineLevel="1" x14ac:dyDescent="0.25">
      <c r="A1460" t="s">
        <v>109</v>
      </c>
      <c r="B1460" t="str">
        <f t="shared" si="22"/>
        <v>IDR44187</v>
      </c>
      <c r="C1460" s="36" t="s">
        <v>320</v>
      </c>
      <c r="D1460" s="63">
        <v>9.1000000000000003E-5</v>
      </c>
      <c r="E1460" s="64">
        <v>44187</v>
      </c>
      <c r="F1460" s="65">
        <v>44187</v>
      </c>
      <c r="G1460" s="64">
        <v>44187.917285185184</v>
      </c>
    </row>
    <row r="1461" spans="1:7" outlineLevel="1" x14ac:dyDescent="0.25">
      <c r="A1461" t="s">
        <v>109</v>
      </c>
      <c r="B1461" t="str">
        <f t="shared" si="22"/>
        <v>IDR44186</v>
      </c>
      <c r="C1461" s="36" t="s">
        <v>320</v>
      </c>
      <c r="D1461" s="63">
        <v>9.1000000000000003E-5</v>
      </c>
      <c r="E1461" s="64">
        <v>44186</v>
      </c>
      <c r="F1461" s="65">
        <v>44186</v>
      </c>
      <c r="G1461" s="64">
        <v>44186.917208645835</v>
      </c>
    </row>
    <row r="1462" spans="1:7" outlineLevel="1" x14ac:dyDescent="0.25">
      <c r="A1462" t="s">
        <v>109</v>
      </c>
      <c r="B1462" t="str">
        <f t="shared" si="22"/>
        <v>IDR44183</v>
      </c>
      <c r="C1462" s="36" t="s">
        <v>320</v>
      </c>
      <c r="D1462" s="63">
        <v>9.1000000000000003E-5</v>
      </c>
      <c r="E1462" s="64">
        <v>44183</v>
      </c>
      <c r="F1462" s="65">
        <v>44185</v>
      </c>
      <c r="G1462" s="64">
        <v>44183.918056944443</v>
      </c>
    </row>
    <row r="1463" spans="1:7" outlineLevel="1" x14ac:dyDescent="0.25">
      <c r="A1463" t="s">
        <v>109</v>
      </c>
      <c r="B1463" t="str">
        <f t="shared" si="22"/>
        <v>IDR44182</v>
      </c>
      <c r="C1463" s="36" t="s">
        <v>320</v>
      </c>
      <c r="D1463" s="63">
        <v>9.0000000000000006E-5</v>
      </c>
      <c r="E1463" s="64">
        <v>44182</v>
      </c>
      <c r="F1463" s="65">
        <v>44182</v>
      </c>
      <c r="G1463" s="64">
        <v>44182.918008564811</v>
      </c>
    </row>
    <row r="1464" spans="1:7" outlineLevel="1" x14ac:dyDescent="0.25">
      <c r="A1464" t="s">
        <v>109</v>
      </c>
      <c r="B1464" t="str">
        <f t="shared" si="22"/>
        <v>IDR44181</v>
      </c>
      <c r="C1464" s="36" t="s">
        <v>320</v>
      </c>
      <c r="D1464" s="63">
        <v>9.0000000000000006E-5</v>
      </c>
      <c r="E1464" s="64">
        <v>44181</v>
      </c>
      <c r="F1464" s="65">
        <v>44181</v>
      </c>
      <c r="G1464" s="64">
        <v>44181.917786226855</v>
      </c>
    </row>
    <row r="1465" spans="1:7" outlineLevel="1" x14ac:dyDescent="0.25">
      <c r="A1465" t="s">
        <v>109</v>
      </c>
      <c r="B1465" t="str">
        <f t="shared" si="22"/>
        <v>IDR44180</v>
      </c>
      <c r="C1465" s="36" t="s">
        <v>320</v>
      </c>
      <c r="D1465" s="63">
        <v>9.0000000000000006E-5</v>
      </c>
      <c r="E1465" s="64">
        <v>44180</v>
      </c>
      <c r="F1465" s="65">
        <v>44180</v>
      </c>
      <c r="G1465" s="64">
        <v>44180.917759108794</v>
      </c>
    </row>
    <row r="1466" spans="1:7" outlineLevel="1" x14ac:dyDescent="0.25">
      <c r="A1466" t="s">
        <v>109</v>
      </c>
      <c r="B1466" t="str">
        <f t="shared" si="22"/>
        <v>IDR44179</v>
      </c>
      <c r="C1466" s="36" t="s">
        <v>320</v>
      </c>
      <c r="D1466" s="63">
        <v>9.1000000000000003E-5</v>
      </c>
      <c r="E1466" s="64">
        <v>44179</v>
      </c>
      <c r="F1466" s="65">
        <v>44179</v>
      </c>
      <c r="G1466" s="64">
        <v>44179.917695636577</v>
      </c>
    </row>
    <row r="1467" spans="1:7" outlineLevel="1" x14ac:dyDescent="0.25">
      <c r="A1467" t="s">
        <v>109</v>
      </c>
      <c r="B1467" t="str">
        <f t="shared" si="22"/>
        <v>IDR44176</v>
      </c>
      <c r="C1467" s="36" t="s">
        <v>320</v>
      </c>
      <c r="D1467" s="63">
        <v>9.1000000000000003E-5</v>
      </c>
      <c r="E1467" s="64">
        <v>44176</v>
      </c>
      <c r="F1467" s="65">
        <v>44178</v>
      </c>
      <c r="G1467" s="64">
        <v>44176.917604745373</v>
      </c>
    </row>
    <row r="1468" spans="1:7" outlineLevel="1" x14ac:dyDescent="0.25">
      <c r="A1468" t="s">
        <v>109</v>
      </c>
      <c r="B1468" t="str">
        <f t="shared" si="22"/>
        <v>IDR44175</v>
      </c>
      <c r="C1468" s="36" t="s">
        <v>320</v>
      </c>
      <c r="D1468" s="63">
        <v>9.0000000000000006E-5</v>
      </c>
      <c r="E1468" s="64">
        <v>44175</v>
      </c>
      <c r="F1468" s="65">
        <v>44175</v>
      </c>
      <c r="G1468" s="64">
        <v>44175.917578009263</v>
      </c>
    </row>
    <row r="1469" spans="1:7" outlineLevel="1" x14ac:dyDescent="0.25">
      <c r="A1469" t="s">
        <v>109</v>
      </c>
      <c r="B1469" t="str">
        <f t="shared" si="22"/>
        <v>IDR44174</v>
      </c>
      <c r="C1469" s="36" t="s">
        <v>320</v>
      </c>
      <c r="D1469" s="63">
        <v>9.1000000000000003E-5</v>
      </c>
      <c r="E1469" s="64">
        <v>44174</v>
      </c>
      <c r="F1469" s="65">
        <v>44174</v>
      </c>
      <c r="G1469" s="64">
        <v>44174.917545254626</v>
      </c>
    </row>
    <row r="1470" spans="1:7" outlineLevel="1" x14ac:dyDescent="0.25">
      <c r="A1470" t="s">
        <v>109</v>
      </c>
      <c r="B1470" t="str">
        <f t="shared" si="22"/>
        <v>IDR44173</v>
      </c>
      <c r="C1470" s="36" t="s">
        <v>320</v>
      </c>
      <c r="D1470" s="63">
        <v>9.1000000000000003E-5</v>
      </c>
      <c r="E1470" s="64">
        <v>44173</v>
      </c>
      <c r="F1470" s="65">
        <v>44173</v>
      </c>
      <c r="G1470" s="64">
        <v>44173.917465740742</v>
      </c>
    </row>
    <row r="1471" spans="1:7" outlineLevel="1" x14ac:dyDescent="0.25">
      <c r="A1471" t="s">
        <v>109</v>
      </c>
      <c r="B1471" t="str">
        <f t="shared" si="22"/>
        <v>IDR44172</v>
      </c>
      <c r="C1471" s="36" t="s">
        <v>320</v>
      </c>
      <c r="D1471" s="63">
        <v>9.1000000000000003E-5</v>
      </c>
      <c r="E1471" s="64">
        <v>44172</v>
      </c>
      <c r="F1471" s="65">
        <v>44172</v>
      </c>
      <c r="G1471" s="64">
        <v>44172.917364699075</v>
      </c>
    </row>
    <row r="1472" spans="1:7" outlineLevel="1" x14ac:dyDescent="0.25">
      <c r="A1472" t="s">
        <v>109</v>
      </c>
      <c r="B1472" t="str">
        <f t="shared" si="22"/>
        <v>IDR44169</v>
      </c>
      <c r="C1472" s="36" t="s">
        <v>320</v>
      </c>
      <c r="D1472" s="63">
        <v>9.1000000000000003E-5</v>
      </c>
      <c r="E1472" s="64">
        <v>44169</v>
      </c>
      <c r="F1472" s="65">
        <v>44171</v>
      </c>
      <c r="G1472" s="64">
        <v>44169.917272766201</v>
      </c>
    </row>
    <row r="1473" spans="1:7" outlineLevel="1" x14ac:dyDescent="0.25">
      <c r="A1473" t="s">
        <v>109</v>
      </c>
      <c r="B1473" t="str">
        <f t="shared" si="22"/>
        <v>IDR44168</v>
      </c>
      <c r="C1473" s="36" t="s">
        <v>320</v>
      </c>
      <c r="D1473" s="63">
        <v>9.1000000000000003E-5</v>
      </c>
      <c r="E1473" s="64">
        <v>44168</v>
      </c>
      <c r="F1473" s="65">
        <v>44168</v>
      </c>
      <c r="G1473" s="64">
        <v>44168.917229629631</v>
      </c>
    </row>
    <row r="1474" spans="1:7" outlineLevel="1" x14ac:dyDescent="0.25">
      <c r="A1474" t="s">
        <v>109</v>
      </c>
      <c r="B1474" t="str">
        <f t="shared" si="22"/>
        <v>IDR44167</v>
      </c>
      <c r="C1474" s="36" t="s">
        <v>320</v>
      </c>
      <c r="D1474" s="63">
        <v>9.2E-5</v>
      </c>
      <c r="E1474" s="64">
        <v>44167</v>
      </c>
      <c r="F1474" s="65">
        <v>44167</v>
      </c>
      <c r="G1474" s="64">
        <v>44167.917205289355</v>
      </c>
    </row>
    <row r="1475" spans="1:7" outlineLevel="1" x14ac:dyDescent="0.25">
      <c r="A1475" t="s">
        <v>109</v>
      </c>
      <c r="B1475" t="str">
        <f t="shared" si="22"/>
        <v>IDR44166</v>
      </c>
      <c r="C1475" s="36" t="s">
        <v>320</v>
      </c>
      <c r="D1475" s="63">
        <v>9.2E-5</v>
      </c>
      <c r="E1475" s="64">
        <v>44166</v>
      </c>
      <c r="F1475" s="65">
        <v>44166</v>
      </c>
      <c r="G1475" s="64">
        <v>44166.917142395832</v>
      </c>
    </row>
    <row r="1476" spans="1:7" outlineLevel="1" x14ac:dyDescent="0.25">
      <c r="A1476" t="s">
        <v>109</v>
      </c>
      <c r="B1476" t="str">
        <f t="shared" si="22"/>
        <v>IDR44165</v>
      </c>
      <c r="C1476" s="36" t="s">
        <v>320</v>
      </c>
      <c r="D1476" s="63">
        <v>9.2E-5</v>
      </c>
      <c r="E1476" s="64">
        <v>44165</v>
      </c>
      <c r="F1476" s="65">
        <v>44165</v>
      </c>
      <c r="G1476" s="64">
        <v>44165.917064849535</v>
      </c>
    </row>
    <row r="1477" spans="1:7" outlineLevel="1" x14ac:dyDescent="0.25">
      <c r="A1477" t="s">
        <v>109</v>
      </c>
      <c r="B1477" t="str">
        <f t="shared" si="22"/>
        <v>IDR44162</v>
      </c>
      <c r="C1477" s="36" t="s">
        <v>320</v>
      </c>
      <c r="D1477" s="63">
        <v>9.2E-5</v>
      </c>
      <c r="E1477" s="64">
        <v>44162</v>
      </c>
      <c r="F1477" s="65">
        <v>44164</v>
      </c>
      <c r="G1477" s="64">
        <v>44162.916942326388</v>
      </c>
    </row>
    <row r="1478" spans="1:7" outlineLevel="1" x14ac:dyDescent="0.25">
      <c r="A1478" t="s">
        <v>109</v>
      </c>
      <c r="B1478" t="str">
        <f t="shared" ref="B1478:B1541" si="23">C1478&amp;E1478</f>
        <v>IDR44161</v>
      </c>
      <c r="C1478" s="36" t="s">
        <v>320</v>
      </c>
      <c r="D1478" s="63">
        <v>9.2E-5</v>
      </c>
      <c r="E1478" s="64">
        <v>44161</v>
      </c>
      <c r="F1478" s="65">
        <v>44161</v>
      </c>
      <c r="G1478" s="64">
        <v>44161.916928275466</v>
      </c>
    </row>
    <row r="1479" spans="1:7" outlineLevel="1" x14ac:dyDescent="0.25">
      <c r="A1479" t="s">
        <v>109</v>
      </c>
      <c r="B1479" t="str">
        <f t="shared" si="23"/>
        <v>IDR44160</v>
      </c>
      <c r="C1479" s="36" t="s">
        <v>320</v>
      </c>
      <c r="D1479" s="63">
        <v>9.2E-5</v>
      </c>
      <c r="E1479" s="64">
        <v>44160</v>
      </c>
      <c r="F1479" s="65">
        <v>44160</v>
      </c>
      <c r="G1479" s="64">
        <v>44160.916847418979</v>
      </c>
    </row>
    <row r="1480" spans="1:7" outlineLevel="1" x14ac:dyDescent="0.25">
      <c r="A1480" t="s">
        <v>109</v>
      </c>
      <c r="B1480" t="str">
        <f t="shared" si="23"/>
        <v>IDR44159</v>
      </c>
      <c r="C1480" s="36" t="s">
        <v>320</v>
      </c>
      <c r="D1480" s="63">
        <v>9.2E-5</v>
      </c>
      <c r="E1480" s="64">
        <v>44159</v>
      </c>
      <c r="F1480" s="65">
        <v>44159</v>
      </c>
      <c r="G1480" s="64">
        <v>44159.916795636571</v>
      </c>
    </row>
    <row r="1481" spans="1:7" outlineLevel="1" x14ac:dyDescent="0.25">
      <c r="A1481" t="s">
        <v>109</v>
      </c>
      <c r="B1481" t="str">
        <f t="shared" si="23"/>
        <v>IDR44158</v>
      </c>
      <c r="C1481" s="36" t="s">
        <v>320</v>
      </c>
      <c r="D1481" s="63">
        <v>9.2E-5</v>
      </c>
      <c r="E1481" s="64">
        <v>44158</v>
      </c>
      <c r="F1481" s="65">
        <v>44158</v>
      </c>
      <c r="G1481" s="64">
        <v>44158.91676443287</v>
      </c>
    </row>
    <row r="1482" spans="1:7" outlineLevel="1" x14ac:dyDescent="0.25">
      <c r="A1482" t="s">
        <v>109</v>
      </c>
      <c r="B1482" t="str">
        <f t="shared" si="23"/>
        <v>IDR44155</v>
      </c>
      <c r="C1482" s="36" t="s">
        <v>320</v>
      </c>
      <c r="D1482" s="63">
        <v>9.2E-5</v>
      </c>
      <c r="E1482" s="64">
        <v>44155</v>
      </c>
      <c r="F1482" s="65">
        <v>44157</v>
      </c>
      <c r="G1482" s="64">
        <v>44155.918238969905</v>
      </c>
    </row>
    <row r="1483" spans="1:7" outlineLevel="1" x14ac:dyDescent="0.25">
      <c r="A1483" t="s">
        <v>109</v>
      </c>
      <c r="B1483" t="str">
        <f t="shared" si="23"/>
        <v>IDR44154</v>
      </c>
      <c r="C1483" s="36" t="s">
        <v>320</v>
      </c>
      <c r="D1483" s="63">
        <v>9.2E-5</v>
      </c>
      <c r="E1483" s="64">
        <v>44154</v>
      </c>
      <c r="F1483" s="65">
        <v>44154</v>
      </c>
      <c r="G1483" s="64">
        <v>44154.918178009262</v>
      </c>
    </row>
    <row r="1484" spans="1:7" outlineLevel="1" x14ac:dyDescent="0.25">
      <c r="A1484" t="s">
        <v>109</v>
      </c>
      <c r="B1484" t="str">
        <f t="shared" si="23"/>
        <v>IDR44153</v>
      </c>
      <c r="C1484" s="36" t="s">
        <v>320</v>
      </c>
      <c r="D1484" s="63">
        <v>9.2999999999999997E-5</v>
      </c>
      <c r="E1484" s="64">
        <v>44153</v>
      </c>
      <c r="F1484" s="65">
        <v>44153</v>
      </c>
      <c r="G1484" s="64">
        <v>44153.918149502315</v>
      </c>
    </row>
    <row r="1485" spans="1:7" outlineLevel="1" x14ac:dyDescent="0.25">
      <c r="A1485" t="s">
        <v>109</v>
      </c>
      <c r="B1485" t="str">
        <f t="shared" si="23"/>
        <v>IDR44152</v>
      </c>
      <c r="C1485" s="36" t="s">
        <v>320</v>
      </c>
      <c r="D1485" s="63">
        <v>9.2999999999999997E-5</v>
      </c>
      <c r="E1485" s="64">
        <v>44152</v>
      </c>
      <c r="F1485" s="65">
        <v>44152</v>
      </c>
      <c r="G1485" s="64">
        <v>44152.918135150459</v>
      </c>
    </row>
    <row r="1486" spans="1:7" outlineLevel="1" x14ac:dyDescent="0.25">
      <c r="A1486" t="s">
        <v>109</v>
      </c>
      <c r="B1486" t="str">
        <f t="shared" si="23"/>
        <v>IDR44151</v>
      </c>
      <c r="C1486" s="36" t="s">
        <v>320</v>
      </c>
      <c r="D1486" s="63">
        <v>9.2999999999999997E-5</v>
      </c>
      <c r="E1486" s="64">
        <v>44151</v>
      </c>
      <c r="F1486" s="65">
        <v>44151</v>
      </c>
      <c r="G1486" s="64">
        <v>44151.918084606485</v>
      </c>
    </row>
    <row r="1487" spans="1:7" outlineLevel="1" x14ac:dyDescent="0.25">
      <c r="A1487" t="s">
        <v>109</v>
      </c>
      <c r="B1487" t="str">
        <f t="shared" si="23"/>
        <v>IDR44148</v>
      </c>
      <c r="C1487" s="36" t="s">
        <v>320</v>
      </c>
      <c r="D1487" s="63">
        <v>9.2999999999999997E-5</v>
      </c>
      <c r="E1487" s="64">
        <v>44148</v>
      </c>
      <c r="F1487" s="65">
        <v>44150</v>
      </c>
      <c r="G1487" s="64">
        <v>44148.917906516202</v>
      </c>
    </row>
    <row r="1488" spans="1:7" outlineLevel="1" x14ac:dyDescent="0.25">
      <c r="A1488" t="s">
        <v>109</v>
      </c>
      <c r="B1488" t="str">
        <f t="shared" si="23"/>
        <v>IDR44147</v>
      </c>
      <c r="C1488" s="36" t="s">
        <v>320</v>
      </c>
      <c r="D1488" s="63">
        <v>9.2999999999999997E-5</v>
      </c>
      <c r="E1488" s="64">
        <v>44147</v>
      </c>
      <c r="F1488" s="65">
        <v>44147</v>
      </c>
      <c r="G1488" s="64">
        <v>44147.917910613425</v>
      </c>
    </row>
    <row r="1489" spans="1:7" outlineLevel="1" x14ac:dyDescent="0.25">
      <c r="A1489" t="s">
        <v>109</v>
      </c>
      <c r="B1489" t="str">
        <f t="shared" si="23"/>
        <v>IDR44145</v>
      </c>
      <c r="C1489" s="36" t="s">
        <v>320</v>
      </c>
      <c r="D1489" s="63">
        <v>9.2999999999999997E-5</v>
      </c>
      <c r="E1489" s="64">
        <v>44145</v>
      </c>
      <c r="F1489" s="65">
        <v>44146</v>
      </c>
      <c r="G1489" s="64">
        <v>44145.917824039352</v>
      </c>
    </row>
    <row r="1490" spans="1:7" outlineLevel="1" x14ac:dyDescent="0.25">
      <c r="A1490" t="s">
        <v>109</v>
      </c>
      <c r="B1490" t="str">
        <f t="shared" si="23"/>
        <v>IDR44144</v>
      </c>
      <c r="C1490" s="36" t="s">
        <v>320</v>
      </c>
      <c r="D1490" s="63">
        <v>9.2E-5</v>
      </c>
      <c r="E1490" s="64">
        <v>44144</v>
      </c>
      <c r="F1490" s="65">
        <v>44144</v>
      </c>
      <c r="G1490" s="64">
        <v>44144.917735682873</v>
      </c>
    </row>
    <row r="1491" spans="1:7" outlineLevel="1" x14ac:dyDescent="0.25">
      <c r="A1491" t="s">
        <v>109</v>
      </c>
      <c r="B1491" t="str">
        <f t="shared" si="23"/>
        <v>INR44484</v>
      </c>
      <c r="C1491" s="36" t="s">
        <v>321</v>
      </c>
      <c r="D1491" s="63">
        <v>1.651E-2</v>
      </c>
      <c r="E1491" s="64">
        <v>44484</v>
      </c>
      <c r="F1491" s="65">
        <v>73050</v>
      </c>
      <c r="G1491" s="64">
        <v>44484.917950312498</v>
      </c>
    </row>
    <row r="1492" spans="1:7" outlineLevel="1" x14ac:dyDescent="0.25">
      <c r="A1492" t="s">
        <v>109</v>
      </c>
      <c r="B1492" t="str">
        <f t="shared" si="23"/>
        <v>INR44483</v>
      </c>
      <c r="C1492" s="36" t="s">
        <v>321</v>
      </c>
      <c r="D1492" s="63">
        <v>1.6459999999999999E-2</v>
      </c>
      <c r="E1492" s="64">
        <v>44483</v>
      </c>
      <c r="F1492" s="65">
        <v>44483</v>
      </c>
      <c r="G1492" s="64">
        <v>44483.917875775463</v>
      </c>
    </row>
    <row r="1493" spans="1:7" outlineLevel="1" x14ac:dyDescent="0.25">
      <c r="A1493" t="s">
        <v>109</v>
      </c>
      <c r="B1493" t="str">
        <f t="shared" si="23"/>
        <v>INR44482</v>
      </c>
      <c r="C1493" s="36" t="s">
        <v>321</v>
      </c>
      <c r="D1493" s="63">
        <v>1.651E-2</v>
      </c>
      <c r="E1493" s="64">
        <v>44482</v>
      </c>
      <c r="F1493" s="65">
        <v>44482</v>
      </c>
      <c r="G1493" s="64">
        <v>44482.917871759259</v>
      </c>
    </row>
    <row r="1494" spans="1:7" outlineLevel="1" x14ac:dyDescent="0.25">
      <c r="A1494" t="s">
        <v>109</v>
      </c>
      <c r="B1494" t="str">
        <f t="shared" si="23"/>
        <v>INR44481</v>
      </c>
      <c r="C1494" s="36" t="s">
        <v>321</v>
      </c>
      <c r="D1494" s="63">
        <v>1.651E-2</v>
      </c>
      <c r="E1494" s="64">
        <v>44481</v>
      </c>
      <c r="F1494" s="65">
        <v>44481</v>
      </c>
      <c r="G1494" s="64">
        <v>44481.917802118056</v>
      </c>
    </row>
    <row r="1495" spans="1:7" outlineLevel="1" x14ac:dyDescent="0.25">
      <c r="A1495" t="s">
        <v>109</v>
      </c>
      <c r="B1495" t="str">
        <f t="shared" si="23"/>
        <v>INR44477</v>
      </c>
      <c r="C1495" s="36" t="s">
        <v>321</v>
      </c>
      <c r="D1495" s="63">
        <v>1.6650000000000002E-2</v>
      </c>
      <c r="E1495" s="64">
        <v>44477</v>
      </c>
      <c r="F1495" s="65">
        <v>44480</v>
      </c>
      <c r="G1495" s="64">
        <v>44477.917705868058</v>
      </c>
    </row>
    <row r="1496" spans="1:7" outlineLevel="1" x14ac:dyDescent="0.25">
      <c r="A1496" t="s">
        <v>109</v>
      </c>
      <c r="B1496" t="str">
        <f t="shared" si="23"/>
        <v>INR44476</v>
      </c>
      <c r="C1496" s="36" t="s">
        <v>321</v>
      </c>
      <c r="D1496" s="63">
        <v>1.678E-2</v>
      </c>
      <c r="E1496" s="64">
        <v>44476</v>
      </c>
      <c r="F1496" s="65">
        <v>44476</v>
      </c>
      <c r="G1496" s="64">
        <v>44476.917658101855</v>
      </c>
    </row>
    <row r="1497" spans="1:7" outlineLevel="1" x14ac:dyDescent="0.25">
      <c r="A1497" t="s">
        <v>109</v>
      </c>
      <c r="B1497" t="str">
        <f t="shared" si="23"/>
        <v>INR44475</v>
      </c>
      <c r="C1497" s="36" t="s">
        <v>321</v>
      </c>
      <c r="D1497" s="63">
        <v>1.685E-2</v>
      </c>
      <c r="E1497" s="64">
        <v>44475</v>
      </c>
      <c r="F1497" s="65">
        <v>44475</v>
      </c>
      <c r="G1497" s="64">
        <v>44475.917569062498</v>
      </c>
    </row>
    <row r="1498" spans="1:7" outlineLevel="1" x14ac:dyDescent="0.25">
      <c r="A1498" t="s">
        <v>109</v>
      </c>
      <c r="B1498" t="str">
        <f t="shared" si="23"/>
        <v>INR44474</v>
      </c>
      <c r="C1498" s="36" t="s">
        <v>321</v>
      </c>
      <c r="D1498" s="63">
        <v>1.687E-2</v>
      </c>
      <c r="E1498" s="64">
        <v>44474</v>
      </c>
      <c r="F1498" s="65">
        <v>44474</v>
      </c>
      <c r="G1498" s="64">
        <v>44474.9175412037</v>
      </c>
    </row>
    <row r="1499" spans="1:7" outlineLevel="1" x14ac:dyDescent="0.25">
      <c r="A1499" t="s">
        <v>109</v>
      </c>
      <c r="B1499" t="str">
        <f t="shared" si="23"/>
        <v>INR44473</v>
      </c>
      <c r="C1499" s="36" t="s">
        <v>321</v>
      </c>
      <c r="D1499" s="63">
        <v>1.6910000000000001E-2</v>
      </c>
      <c r="E1499" s="64">
        <v>44473</v>
      </c>
      <c r="F1499" s="65">
        <v>44473</v>
      </c>
      <c r="G1499" s="64">
        <v>44473.91753564815</v>
      </c>
    </row>
    <row r="1500" spans="1:7" outlineLevel="1" x14ac:dyDescent="0.25">
      <c r="A1500" t="s">
        <v>109</v>
      </c>
      <c r="B1500" t="str">
        <f t="shared" si="23"/>
        <v>INR44470</v>
      </c>
      <c r="C1500" s="36" t="s">
        <v>321</v>
      </c>
      <c r="D1500" s="63">
        <v>1.7059999999999999E-2</v>
      </c>
      <c r="E1500" s="64">
        <v>44470</v>
      </c>
      <c r="F1500" s="65">
        <v>44472</v>
      </c>
      <c r="G1500" s="64">
        <v>44470.91745385417</v>
      </c>
    </row>
    <row r="1501" spans="1:7" outlineLevel="1" x14ac:dyDescent="0.25">
      <c r="A1501" t="s">
        <v>109</v>
      </c>
      <c r="B1501" t="str">
        <f t="shared" si="23"/>
        <v>INR44468</v>
      </c>
      <c r="C1501" s="36" t="s">
        <v>321</v>
      </c>
      <c r="D1501" s="63">
        <v>1.7149999999999999E-2</v>
      </c>
      <c r="E1501" s="64">
        <v>44468</v>
      </c>
      <c r="F1501" s="65">
        <v>44469</v>
      </c>
      <c r="G1501" s="64">
        <v>44468.91738900463</v>
      </c>
    </row>
    <row r="1502" spans="1:7" outlineLevel="1" x14ac:dyDescent="0.25">
      <c r="A1502" t="s">
        <v>109</v>
      </c>
      <c r="B1502" t="str">
        <f t="shared" si="23"/>
        <v>INR44467</v>
      </c>
      <c r="C1502" s="36" t="s">
        <v>321</v>
      </c>
      <c r="D1502" s="63">
        <v>1.7090000000000001E-2</v>
      </c>
      <c r="E1502" s="64">
        <v>44467</v>
      </c>
      <c r="F1502" s="65">
        <v>44467</v>
      </c>
      <c r="G1502" s="64">
        <v>44467.917336261577</v>
      </c>
    </row>
    <row r="1503" spans="1:7" outlineLevel="1" x14ac:dyDescent="0.25">
      <c r="A1503" t="s">
        <v>109</v>
      </c>
      <c r="B1503" t="str">
        <f t="shared" si="23"/>
        <v>INR44466</v>
      </c>
      <c r="C1503" s="36" t="s">
        <v>321</v>
      </c>
      <c r="D1503" s="63">
        <v>1.711E-2</v>
      </c>
      <c r="E1503" s="64">
        <v>44466</v>
      </c>
      <c r="F1503" s="65">
        <v>44466</v>
      </c>
      <c r="G1503" s="64">
        <v>44466.917280324073</v>
      </c>
    </row>
    <row r="1504" spans="1:7" outlineLevel="1" x14ac:dyDescent="0.25">
      <c r="A1504" t="s">
        <v>109</v>
      </c>
      <c r="B1504" t="str">
        <f t="shared" si="23"/>
        <v>INR44463</v>
      </c>
      <c r="C1504" s="36" t="s">
        <v>321</v>
      </c>
      <c r="D1504" s="63">
        <v>1.7180000000000001E-2</v>
      </c>
      <c r="E1504" s="64">
        <v>44463</v>
      </c>
      <c r="F1504" s="65">
        <v>44465</v>
      </c>
      <c r="G1504" s="64">
        <v>44463.917867824071</v>
      </c>
    </row>
    <row r="1505" spans="1:7" outlineLevel="1" x14ac:dyDescent="0.25">
      <c r="A1505" t="s">
        <v>109</v>
      </c>
      <c r="B1505" t="str">
        <f t="shared" si="23"/>
        <v>INR44462</v>
      </c>
      <c r="C1505" s="36" t="s">
        <v>321</v>
      </c>
      <c r="D1505" s="63">
        <v>1.7160000000000002E-2</v>
      </c>
      <c r="E1505" s="64">
        <v>44462</v>
      </c>
      <c r="F1505" s="65">
        <v>44462</v>
      </c>
      <c r="G1505" s="64">
        <v>44462.917878587963</v>
      </c>
    </row>
    <row r="1506" spans="1:7" outlineLevel="1" x14ac:dyDescent="0.25">
      <c r="A1506" t="s">
        <v>109</v>
      </c>
      <c r="B1506" t="str">
        <f t="shared" si="23"/>
        <v>INR44461</v>
      </c>
      <c r="C1506" s="36" t="s">
        <v>321</v>
      </c>
      <c r="D1506" s="63">
        <v>1.728E-2</v>
      </c>
      <c r="E1506" s="64">
        <v>44461</v>
      </c>
      <c r="F1506" s="65">
        <v>44461</v>
      </c>
      <c r="G1506" s="64">
        <v>44461.917839004629</v>
      </c>
    </row>
    <row r="1507" spans="1:7" outlineLevel="1" x14ac:dyDescent="0.25">
      <c r="A1507" t="s">
        <v>109</v>
      </c>
      <c r="B1507" t="str">
        <f t="shared" si="23"/>
        <v>INR44460</v>
      </c>
      <c r="C1507" s="36" t="s">
        <v>321</v>
      </c>
      <c r="D1507" s="63">
        <v>1.736E-2</v>
      </c>
      <c r="E1507" s="64">
        <v>44460</v>
      </c>
      <c r="F1507" s="65">
        <v>44460</v>
      </c>
      <c r="G1507" s="64">
        <v>44460.917817013891</v>
      </c>
    </row>
    <row r="1508" spans="1:7" outlineLevel="1" x14ac:dyDescent="0.25">
      <c r="A1508" t="s">
        <v>109</v>
      </c>
      <c r="B1508" t="str">
        <f t="shared" si="23"/>
        <v>INR44459</v>
      </c>
      <c r="C1508" s="36" t="s">
        <v>321</v>
      </c>
      <c r="D1508" s="63">
        <v>1.7420000000000001E-2</v>
      </c>
      <c r="E1508" s="64">
        <v>44459</v>
      </c>
      <c r="F1508" s="65">
        <v>44459</v>
      </c>
      <c r="G1508" s="64">
        <v>44459.917747418978</v>
      </c>
    </row>
    <row r="1509" spans="1:7" outlineLevel="1" x14ac:dyDescent="0.25">
      <c r="A1509" t="s">
        <v>109</v>
      </c>
      <c r="B1509" t="str">
        <f t="shared" si="23"/>
        <v>INR44456</v>
      </c>
      <c r="C1509" s="36" t="s">
        <v>321</v>
      </c>
      <c r="D1509" s="63">
        <v>1.728E-2</v>
      </c>
      <c r="E1509" s="64">
        <v>44456</v>
      </c>
      <c r="F1509" s="65">
        <v>44458</v>
      </c>
      <c r="G1509" s="64">
        <v>44456.917653553239</v>
      </c>
    </row>
    <row r="1510" spans="1:7" outlineLevel="1" x14ac:dyDescent="0.25">
      <c r="A1510" t="s">
        <v>109</v>
      </c>
      <c r="B1510" t="str">
        <f t="shared" si="23"/>
        <v>INR44455</v>
      </c>
      <c r="C1510" s="36" t="s">
        <v>321</v>
      </c>
      <c r="D1510" s="63">
        <v>1.7229999999999999E-2</v>
      </c>
      <c r="E1510" s="64">
        <v>44455</v>
      </c>
      <c r="F1510" s="65">
        <v>44455</v>
      </c>
      <c r="G1510" s="64">
        <v>44455.917641932872</v>
      </c>
    </row>
    <row r="1511" spans="1:7" outlineLevel="1" x14ac:dyDescent="0.25">
      <c r="A1511" t="s">
        <v>109</v>
      </c>
      <c r="B1511" t="str">
        <f t="shared" si="23"/>
        <v>INR44454</v>
      </c>
      <c r="C1511" s="36" t="s">
        <v>321</v>
      </c>
      <c r="D1511" s="63">
        <v>1.721E-2</v>
      </c>
      <c r="E1511" s="64">
        <v>44454</v>
      </c>
      <c r="F1511" s="65">
        <v>44454</v>
      </c>
      <c r="G1511" s="64">
        <v>44454.917585960648</v>
      </c>
    </row>
    <row r="1512" spans="1:7" outlineLevel="1" x14ac:dyDescent="0.25">
      <c r="A1512" t="s">
        <v>109</v>
      </c>
      <c r="B1512" t="str">
        <f t="shared" si="23"/>
        <v>INR44453</v>
      </c>
      <c r="C1512" s="36" t="s">
        <v>321</v>
      </c>
      <c r="D1512" s="63">
        <v>1.719E-2</v>
      </c>
      <c r="E1512" s="64">
        <v>44453</v>
      </c>
      <c r="F1512" s="65">
        <v>44453</v>
      </c>
      <c r="G1512" s="64">
        <v>44453.917549039354</v>
      </c>
    </row>
    <row r="1513" spans="1:7" outlineLevel="1" x14ac:dyDescent="0.25">
      <c r="A1513" t="s">
        <v>109</v>
      </c>
      <c r="B1513" t="str">
        <f t="shared" si="23"/>
        <v>INR44452</v>
      </c>
      <c r="C1513" s="36" t="s">
        <v>321</v>
      </c>
      <c r="D1513" s="63">
        <v>1.72E-2</v>
      </c>
      <c r="E1513" s="64">
        <v>44452</v>
      </c>
      <c r="F1513" s="65">
        <v>44452</v>
      </c>
      <c r="G1513" s="64">
        <v>44452.917141053244</v>
      </c>
    </row>
    <row r="1514" spans="1:7" outlineLevel="1" x14ac:dyDescent="0.25">
      <c r="A1514" t="s">
        <v>109</v>
      </c>
      <c r="B1514" t="str">
        <f t="shared" si="23"/>
        <v>INR44449</v>
      </c>
      <c r="C1514" s="36" t="s">
        <v>321</v>
      </c>
      <c r="D1514" s="63">
        <v>1.719E-2</v>
      </c>
      <c r="E1514" s="64">
        <v>44449</v>
      </c>
      <c r="F1514" s="65">
        <v>44451</v>
      </c>
      <c r="G1514" s="64">
        <v>44449.917072071759</v>
      </c>
    </row>
    <row r="1515" spans="1:7" outlineLevel="1" x14ac:dyDescent="0.25">
      <c r="A1515" t="s">
        <v>109</v>
      </c>
      <c r="B1515" t="str">
        <f t="shared" si="23"/>
        <v>INR44448</v>
      </c>
      <c r="C1515" s="36" t="s">
        <v>321</v>
      </c>
      <c r="D1515" s="63">
        <v>1.72E-2</v>
      </c>
      <c r="E1515" s="64">
        <v>44448</v>
      </c>
      <c r="F1515" s="65">
        <v>44448</v>
      </c>
      <c r="G1515" s="64">
        <v>44448.916998726854</v>
      </c>
    </row>
    <row r="1516" spans="1:7" outlineLevel="1" x14ac:dyDescent="0.25">
      <c r="A1516" t="s">
        <v>109</v>
      </c>
      <c r="B1516" t="str">
        <f t="shared" si="23"/>
        <v>INR44447</v>
      </c>
      <c r="C1516" s="36" t="s">
        <v>321</v>
      </c>
      <c r="D1516" s="63">
        <v>1.7180000000000001E-2</v>
      </c>
      <c r="E1516" s="64">
        <v>44447</v>
      </c>
      <c r="F1516" s="65">
        <v>44447</v>
      </c>
      <c r="G1516" s="64">
        <v>44447.916981365743</v>
      </c>
    </row>
    <row r="1517" spans="1:7" outlineLevel="1" x14ac:dyDescent="0.25">
      <c r="A1517" t="s">
        <v>109</v>
      </c>
      <c r="B1517" t="str">
        <f t="shared" si="23"/>
        <v>INR44446</v>
      </c>
      <c r="C1517" s="36" t="s">
        <v>321</v>
      </c>
      <c r="D1517" s="63">
        <v>1.7180000000000001E-2</v>
      </c>
      <c r="E1517" s="64">
        <v>44446</v>
      </c>
      <c r="F1517" s="65">
        <v>44446</v>
      </c>
      <c r="G1517" s="64">
        <v>44446.91695471065</v>
      </c>
    </row>
    <row r="1518" spans="1:7" outlineLevel="1" x14ac:dyDescent="0.25">
      <c r="A1518" t="s">
        <v>109</v>
      </c>
      <c r="B1518" t="str">
        <f t="shared" si="23"/>
        <v>INR44442</v>
      </c>
      <c r="C1518" s="36" t="s">
        <v>321</v>
      </c>
      <c r="D1518" s="63">
        <v>1.7149999999999999E-2</v>
      </c>
      <c r="E1518" s="64">
        <v>44442</v>
      </c>
      <c r="F1518" s="65">
        <v>44445</v>
      </c>
      <c r="G1518" s="64">
        <v>44442.916798726852</v>
      </c>
    </row>
    <row r="1519" spans="1:7" outlineLevel="1" x14ac:dyDescent="0.25">
      <c r="A1519" t="s">
        <v>109</v>
      </c>
      <c r="B1519" t="str">
        <f t="shared" si="23"/>
        <v>INR44441</v>
      </c>
      <c r="C1519" s="36" t="s">
        <v>321</v>
      </c>
      <c r="D1519" s="63">
        <v>1.7219999999999999E-2</v>
      </c>
      <c r="E1519" s="64">
        <v>44441</v>
      </c>
      <c r="F1519" s="65">
        <v>44441</v>
      </c>
      <c r="G1519" s="64">
        <v>44441.916770370372</v>
      </c>
    </row>
    <row r="1520" spans="1:7" outlineLevel="1" x14ac:dyDescent="0.25">
      <c r="A1520" t="s">
        <v>109</v>
      </c>
      <c r="B1520" t="str">
        <f t="shared" si="23"/>
        <v>INR44440</v>
      </c>
      <c r="C1520" s="36" t="s">
        <v>321</v>
      </c>
      <c r="D1520" s="63">
        <v>1.7270000000000001E-2</v>
      </c>
      <c r="E1520" s="64">
        <v>44440</v>
      </c>
      <c r="F1520" s="65">
        <v>44440</v>
      </c>
      <c r="G1520" s="64">
        <v>44440.916771493059</v>
      </c>
    </row>
    <row r="1521" spans="1:7" outlineLevel="1" x14ac:dyDescent="0.25">
      <c r="A1521" t="s">
        <v>109</v>
      </c>
      <c r="B1521" t="str">
        <f t="shared" si="23"/>
        <v>INR44439</v>
      </c>
      <c r="C1521" s="36" t="s">
        <v>321</v>
      </c>
      <c r="D1521" s="63">
        <v>1.7299999999999999E-2</v>
      </c>
      <c r="E1521" s="64">
        <v>44439</v>
      </c>
      <c r="F1521" s="65">
        <v>44439</v>
      </c>
      <c r="G1521" s="64">
        <v>44439.920156793982</v>
      </c>
    </row>
    <row r="1522" spans="1:7" outlineLevel="1" x14ac:dyDescent="0.25">
      <c r="A1522" t="s">
        <v>109</v>
      </c>
      <c r="B1522" t="str">
        <f t="shared" si="23"/>
        <v>INR44438</v>
      </c>
      <c r="C1522" s="36" t="s">
        <v>321</v>
      </c>
      <c r="D1522" s="63">
        <v>1.719E-2</v>
      </c>
      <c r="E1522" s="64">
        <v>44438</v>
      </c>
      <c r="F1522" s="65">
        <v>44438</v>
      </c>
      <c r="G1522" s="64">
        <v>44438.92015578704</v>
      </c>
    </row>
    <row r="1523" spans="1:7" outlineLevel="1" x14ac:dyDescent="0.25">
      <c r="A1523" t="s">
        <v>109</v>
      </c>
      <c r="B1523" t="str">
        <f t="shared" si="23"/>
        <v>INR44435</v>
      </c>
      <c r="C1523" s="36" t="s">
        <v>321</v>
      </c>
      <c r="D1523" s="63">
        <v>1.7180000000000001E-2</v>
      </c>
      <c r="E1523" s="64">
        <v>44435</v>
      </c>
      <c r="F1523" s="65">
        <v>44437</v>
      </c>
      <c r="G1523" s="64">
        <v>44435.920084837962</v>
      </c>
    </row>
    <row r="1524" spans="1:7" outlineLevel="1" x14ac:dyDescent="0.25">
      <c r="A1524" t="s">
        <v>109</v>
      </c>
      <c r="B1524" t="str">
        <f t="shared" si="23"/>
        <v>INR44434</v>
      </c>
      <c r="C1524" s="36" t="s">
        <v>321</v>
      </c>
      <c r="D1524" s="63">
        <v>1.7059999999999999E-2</v>
      </c>
      <c r="E1524" s="64">
        <v>44434</v>
      </c>
      <c r="F1524" s="65">
        <v>44434</v>
      </c>
      <c r="G1524" s="64">
        <v>44434.919944907408</v>
      </c>
    </row>
    <row r="1525" spans="1:7" outlineLevel="1" x14ac:dyDescent="0.25">
      <c r="A1525" t="s">
        <v>109</v>
      </c>
      <c r="B1525" t="str">
        <f t="shared" si="23"/>
        <v>INR44433</v>
      </c>
      <c r="C1525" s="36" t="s">
        <v>321</v>
      </c>
      <c r="D1525" s="63">
        <v>1.7000000000000001E-2</v>
      </c>
      <c r="E1525" s="64">
        <v>44433</v>
      </c>
      <c r="F1525" s="65">
        <v>44433</v>
      </c>
      <c r="G1525" s="64">
        <v>44433.919950543983</v>
      </c>
    </row>
    <row r="1526" spans="1:7" outlineLevel="1" x14ac:dyDescent="0.25">
      <c r="A1526" t="s">
        <v>109</v>
      </c>
      <c r="B1526" t="str">
        <f t="shared" si="23"/>
        <v>INR44432</v>
      </c>
      <c r="C1526" s="36" t="s">
        <v>321</v>
      </c>
      <c r="D1526" s="63">
        <v>1.7000000000000001E-2</v>
      </c>
      <c r="E1526" s="64">
        <v>44432</v>
      </c>
      <c r="F1526" s="65">
        <v>44432</v>
      </c>
      <c r="G1526" s="64">
        <v>44432.919876006941</v>
      </c>
    </row>
    <row r="1527" spans="1:7" outlineLevel="1" x14ac:dyDescent="0.25">
      <c r="A1527" t="s">
        <v>109</v>
      </c>
      <c r="B1527" t="str">
        <f t="shared" si="23"/>
        <v>INR44431</v>
      </c>
      <c r="C1527" s="36" t="s">
        <v>321</v>
      </c>
      <c r="D1527" s="63">
        <v>1.711E-2</v>
      </c>
      <c r="E1527" s="64">
        <v>44431</v>
      </c>
      <c r="F1527" s="65">
        <v>44431</v>
      </c>
      <c r="G1527" s="64">
        <v>44431.919861076392</v>
      </c>
    </row>
    <row r="1528" spans="1:7" outlineLevel="1" x14ac:dyDescent="0.25">
      <c r="A1528" t="s">
        <v>109</v>
      </c>
      <c r="B1528" t="str">
        <f t="shared" si="23"/>
        <v>INR44428</v>
      </c>
      <c r="C1528" s="36" t="s">
        <v>321</v>
      </c>
      <c r="D1528" s="63">
        <v>1.729E-2</v>
      </c>
      <c r="E1528" s="64">
        <v>44428</v>
      </c>
      <c r="F1528" s="65">
        <v>44430</v>
      </c>
      <c r="G1528" s="64">
        <v>44428.918752627316</v>
      </c>
    </row>
    <row r="1529" spans="1:7" outlineLevel="1" x14ac:dyDescent="0.25">
      <c r="A1529" t="s">
        <v>109</v>
      </c>
      <c r="B1529" t="str">
        <f t="shared" si="23"/>
        <v>INR44427</v>
      </c>
      <c r="C1529" s="36" t="s">
        <v>321</v>
      </c>
      <c r="D1529" s="63">
        <v>1.72E-2</v>
      </c>
      <c r="E1529" s="64">
        <v>44427</v>
      </c>
      <c r="F1529" s="65">
        <v>44427</v>
      </c>
      <c r="G1529" s="64">
        <v>44427.918716400462</v>
      </c>
    </row>
    <row r="1530" spans="1:7" outlineLevel="1" x14ac:dyDescent="0.25">
      <c r="A1530" t="s">
        <v>109</v>
      </c>
      <c r="B1530" t="str">
        <f t="shared" si="23"/>
        <v>INR44426</v>
      </c>
      <c r="C1530" s="36" t="s">
        <v>321</v>
      </c>
      <c r="D1530" s="63">
        <v>1.7000000000000001E-2</v>
      </c>
      <c r="E1530" s="64">
        <v>44426</v>
      </c>
      <c r="F1530" s="65">
        <v>44426</v>
      </c>
      <c r="G1530" s="64">
        <v>44426.918656631948</v>
      </c>
    </row>
    <row r="1531" spans="1:7" outlineLevel="1" x14ac:dyDescent="0.25">
      <c r="A1531" t="s">
        <v>109</v>
      </c>
      <c r="B1531" t="str">
        <f t="shared" si="23"/>
        <v>INR44425</v>
      </c>
      <c r="C1531" s="36" t="s">
        <v>321</v>
      </c>
      <c r="D1531" s="63">
        <v>1.6969999999999999E-2</v>
      </c>
      <c r="E1531" s="64">
        <v>44425</v>
      </c>
      <c r="F1531" s="65">
        <v>44425</v>
      </c>
      <c r="G1531" s="64">
        <v>44425.918660914351</v>
      </c>
    </row>
    <row r="1532" spans="1:7" outlineLevel="1" x14ac:dyDescent="0.25">
      <c r="A1532" t="s">
        <v>109</v>
      </c>
      <c r="B1532" t="str">
        <f t="shared" si="23"/>
        <v>INR44424</v>
      </c>
      <c r="C1532" s="36" t="s">
        <v>321</v>
      </c>
      <c r="D1532" s="63">
        <v>1.694E-2</v>
      </c>
      <c r="E1532" s="64">
        <v>44424</v>
      </c>
      <c r="F1532" s="65">
        <v>44424</v>
      </c>
      <c r="G1532" s="64">
        <v>44424.918611493056</v>
      </c>
    </row>
    <row r="1533" spans="1:7" outlineLevel="1" x14ac:dyDescent="0.25">
      <c r="A1533" t="s">
        <v>109</v>
      </c>
      <c r="B1533" t="str">
        <f t="shared" si="23"/>
        <v>INR44421</v>
      </c>
      <c r="C1533" s="36" t="s">
        <v>321</v>
      </c>
      <c r="D1533" s="63">
        <v>1.685E-2</v>
      </c>
      <c r="E1533" s="64">
        <v>44421</v>
      </c>
      <c r="F1533" s="65">
        <v>44423</v>
      </c>
      <c r="G1533" s="64">
        <v>44421.918543518521</v>
      </c>
    </row>
    <row r="1534" spans="1:7" outlineLevel="1" x14ac:dyDescent="0.25">
      <c r="A1534" t="s">
        <v>109</v>
      </c>
      <c r="B1534" t="str">
        <f t="shared" si="23"/>
        <v>INR44420</v>
      </c>
      <c r="C1534" s="36" t="s">
        <v>321</v>
      </c>
      <c r="D1534" s="63">
        <v>1.685E-2</v>
      </c>
      <c r="E1534" s="64">
        <v>44420</v>
      </c>
      <c r="F1534" s="65">
        <v>44420</v>
      </c>
      <c r="G1534" s="64">
        <v>44420.918509293981</v>
      </c>
    </row>
    <row r="1535" spans="1:7" outlineLevel="1" x14ac:dyDescent="0.25">
      <c r="A1535" t="s">
        <v>109</v>
      </c>
      <c r="B1535" t="str">
        <f t="shared" si="23"/>
        <v>INR44419</v>
      </c>
      <c r="C1535" s="36" t="s">
        <v>321</v>
      </c>
      <c r="D1535" s="63">
        <v>1.6840000000000001E-2</v>
      </c>
      <c r="E1535" s="64">
        <v>44419</v>
      </c>
      <c r="F1535" s="65">
        <v>44419</v>
      </c>
      <c r="G1535" s="64">
        <v>44419.918441747686</v>
      </c>
    </row>
    <row r="1536" spans="1:7" outlineLevel="1" x14ac:dyDescent="0.25">
      <c r="A1536" t="s">
        <v>109</v>
      </c>
      <c r="B1536" t="str">
        <f t="shared" si="23"/>
        <v>INR44418</v>
      </c>
      <c r="C1536" s="36" t="s">
        <v>321</v>
      </c>
      <c r="D1536" s="63">
        <v>1.6840000000000001E-2</v>
      </c>
      <c r="E1536" s="64">
        <v>44418</v>
      </c>
      <c r="F1536" s="65">
        <v>44418</v>
      </c>
      <c r="G1536" s="64">
        <v>44418.918465277777</v>
      </c>
    </row>
    <row r="1537" spans="1:7" outlineLevel="1" x14ac:dyDescent="0.25">
      <c r="A1537" t="s">
        <v>109</v>
      </c>
      <c r="B1537" t="str">
        <f t="shared" si="23"/>
        <v>INR44417</v>
      </c>
      <c r="C1537" s="36" t="s">
        <v>321</v>
      </c>
      <c r="D1537" s="63">
        <v>1.6899999999999998E-2</v>
      </c>
      <c r="E1537" s="64">
        <v>44417</v>
      </c>
      <c r="F1537" s="65">
        <v>44417</v>
      </c>
      <c r="G1537" s="64">
        <v>44417.918424386575</v>
      </c>
    </row>
    <row r="1538" spans="1:7" outlineLevel="1" x14ac:dyDescent="0.25">
      <c r="A1538" t="s">
        <v>109</v>
      </c>
      <c r="B1538" t="str">
        <f t="shared" si="23"/>
        <v>INR44414</v>
      </c>
      <c r="C1538" s="36" t="s">
        <v>321</v>
      </c>
      <c r="D1538" s="63">
        <v>1.6920000000000001E-2</v>
      </c>
      <c r="E1538" s="64">
        <v>44414</v>
      </c>
      <c r="F1538" s="65">
        <v>44416</v>
      </c>
      <c r="G1538" s="64">
        <v>44414.918323576392</v>
      </c>
    </row>
    <row r="1539" spans="1:7" outlineLevel="1" x14ac:dyDescent="0.25">
      <c r="A1539" t="s">
        <v>109</v>
      </c>
      <c r="B1539" t="str">
        <f t="shared" si="23"/>
        <v>INR44413</v>
      </c>
      <c r="C1539" s="36" t="s">
        <v>321</v>
      </c>
      <c r="D1539" s="63">
        <v>1.686E-2</v>
      </c>
      <c r="E1539" s="64">
        <v>44413</v>
      </c>
      <c r="F1539" s="65">
        <v>44413</v>
      </c>
      <c r="G1539" s="64">
        <v>44413.918310763889</v>
      </c>
    </row>
    <row r="1540" spans="1:7" outlineLevel="1" x14ac:dyDescent="0.25">
      <c r="A1540" t="s">
        <v>109</v>
      </c>
      <c r="B1540" t="str">
        <f t="shared" si="23"/>
        <v>INR44412</v>
      </c>
      <c r="C1540" s="36" t="s">
        <v>321</v>
      </c>
      <c r="D1540" s="63">
        <v>1.6910000000000001E-2</v>
      </c>
      <c r="E1540" s="64">
        <v>44412</v>
      </c>
      <c r="F1540" s="65">
        <v>44412</v>
      </c>
      <c r="G1540" s="64">
        <v>44412.918273298608</v>
      </c>
    </row>
    <row r="1541" spans="1:7" outlineLevel="1" x14ac:dyDescent="0.25">
      <c r="A1541" t="s">
        <v>109</v>
      </c>
      <c r="B1541" t="str">
        <f t="shared" si="23"/>
        <v>INR44411</v>
      </c>
      <c r="C1541" s="36" t="s">
        <v>321</v>
      </c>
      <c r="D1541" s="63">
        <v>1.6899999999999998E-2</v>
      </c>
      <c r="E1541" s="64">
        <v>44411</v>
      </c>
      <c r="F1541" s="65">
        <v>44411</v>
      </c>
      <c r="G1541" s="64">
        <v>44411.918228668983</v>
      </c>
    </row>
    <row r="1542" spans="1:7" outlineLevel="1" x14ac:dyDescent="0.25">
      <c r="A1542" t="s">
        <v>109</v>
      </c>
      <c r="B1542" t="str">
        <f t="shared" ref="B1542:B1605" si="24">C1542&amp;E1542</f>
        <v>INR44407</v>
      </c>
      <c r="C1542" s="36" t="s">
        <v>321</v>
      </c>
      <c r="D1542" s="63">
        <v>1.6760000000000001E-2</v>
      </c>
      <c r="E1542" s="64">
        <v>44407</v>
      </c>
      <c r="F1542" s="65">
        <v>44410</v>
      </c>
      <c r="G1542" s="64">
        <v>44407.919968518516</v>
      </c>
    </row>
    <row r="1543" spans="1:7" outlineLevel="1" x14ac:dyDescent="0.25">
      <c r="A1543" t="s">
        <v>109</v>
      </c>
      <c r="B1543" t="str">
        <f t="shared" si="24"/>
        <v>INR44406</v>
      </c>
      <c r="C1543" s="36" t="s">
        <v>321</v>
      </c>
      <c r="D1543" s="63">
        <v>1.677E-2</v>
      </c>
      <c r="E1543" s="64">
        <v>44406</v>
      </c>
      <c r="F1543" s="65">
        <v>44406</v>
      </c>
      <c r="G1543" s="64">
        <v>44406.919904664355</v>
      </c>
    </row>
    <row r="1544" spans="1:7" outlineLevel="1" x14ac:dyDescent="0.25">
      <c r="A1544" t="s">
        <v>109</v>
      </c>
      <c r="B1544" t="str">
        <f t="shared" si="24"/>
        <v>INR44405</v>
      </c>
      <c r="C1544" s="36" t="s">
        <v>321</v>
      </c>
      <c r="D1544" s="63">
        <v>1.687E-2</v>
      </c>
      <c r="E1544" s="64">
        <v>44405</v>
      </c>
      <c r="F1544" s="65">
        <v>44405</v>
      </c>
      <c r="G1544" s="64">
        <v>44405.919886111114</v>
      </c>
    </row>
    <row r="1545" spans="1:7" outlineLevel="1" x14ac:dyDescent="0.25">
      <c r="A1545" t="s">
        <v>109</v>
      </c>
      <c r="B1545" t="str">
        <f t="shared" si="24"/>
        <v>INR44404</v>
      </c>
      <c r="C1545" s="36" t="s">
        <v>321</v>
      </c>
      <c r="D1545" s="63">
        <v>1.6889999999999999E-2</v>
      </c>
      <c r="E1545" s="64">
        <v>44404</v>
      </c>
      <c r="F1545" s="65">
        <v>44404</v>
      </c>
      <c r="G1545" s="64">
        <v>44404.919855983797</v>
      </c>
    </row>
    <row r="1546" spans="1:7" outlineLevel="1" x14ac:dyDescent="0.25">
      <c r="A1546" t="s">
        <v>109</v>
      </c>
      <c r="B1546" t="str">
        <f t="shared" si="24"/>
        <v>INR44403</v>
      </c>
      <c r="C1546" s="36" t="s">
        <v>321</v>
      </c>
      <c r="D1546" s="63">
        <v>1.687E-2</v>
      </c>
      <c r="E1546" s="64">
        <v>44403</v>
      </c>
      <c r="F1546" s="65">
        <v>44403</v>
      </c>
      <c r="G1546" s="64">
        <v>44403.919816168978</v>
      </c>
    </row>
    <row r="1547" spans="1:7" outlineLevel="1" x14ac:dyDescent="0.25">
      <c r="A1547" t="s">
        <v>109</v>
      </c>
      <c r="B1547" t="str">
        <f t="shared" si="24"/>
        <v>INR44400</v>
      </c>
      <c r="C1547" s="36" t="s">
        <v>321</v>
      </c>
      <c r="D1547" s="63">
        <v>1.6889999999999999E-2</v>
      </c>
      <c r="E1547" s="64">
        <v>44400</v>
      </c>
      <c r="F1547" s="65">
        <v>44402</v>
      </c>
      <c r="G1547" s="64">
        <v>44400.920062534722</v>
      </c>
    </row>
    <row r="1548" spans="1:7" outlineLevel="1" x14ac:dyDescent="0.25">
      <c r="A1548" t="s">
        <v>109</v>
      </c>
      <c r="B1548" t="str">
        <f t="shared" si="24"/>
        <v>INR44399</v>
      </c>
      <c r="C1548" s="36" t="s">
        <v>321</v>
      </c>
      <c r="D1548" s="63">
        <v>1.6879999999999999E-2</v>
      </c>
      <c r="E1548" s="64">
        <v>44399</v>
      </c>
      <c r="F1548" s="65">
        <v>44399</v>
      </c>
      <c r="G1548" s="64">
        <v>44399.920058993055</v>
      </c>
    </row>
    <row r="1549" spans="1:7" outlineLevel="1" x14ac:dyDescent="0.25">
      <c r="A1549" t="s">
        <v>109</v>
      </c>
      <c r="B1549" t="str">
        <f t="shared" si="24"/>
        <v>INR44398</v>
      </c>
      <c r="C1549" s="36" t="s">
        <v>321</v>
      </c>
      <c r="D1549" s="63">
        <v>1.6899999999999998E-2</v>
      </c>
      <c r="E1549" s="64">
        <v>44398</v>
      </c>
      <c r="F1549" s="65">
        <v>44398</v>
      </c>
      <c r="G1549" s="64">
        <v>44398.919481446763</v>
      </c>
    </row>
    <row r="1550" spans="1:7" outlineLevel="1" x14ac:dyDescent="0.25">
      <c r="A1550" t="s">
        <v>109</v>
      </c>
      <c r="B1550" t="str">
        <f t="shared" si="24"/>
        <v>INR44397</v>
      </c>
      <c r="C1550" s="36" t="s">
        <v>321</v>
      </c>
      <c r="D1550" s="63">
        <v>1.7059999999999999E-2</v>
      </c>
      <c r="E1550" s="64">
        <v>44397</v>
      </c>
      <c r="F1550" s="65">
        <v>44397</v>
      </c>
      <c r="G1550" s="64">
        <v>44397.919423692132</v>
      </c>
    </row>
    <row r="1551" spans="1:7" outlineLevel="1" x14ac:dyDescent="0.25">
      <c r="A1551" t="s">
        <v>109</v>
      </c>
      <c r="B1551" t="str">
        <f t="shared" si="24"/>
        <v>INR44396</v>
      </c>
      <c r="C1551" s="36" t="s">
        <v>321</v>
      </c>
      <c r="D1551" s="63">
        <v>1.704E-2</v>
      </c>
      <c r="E1551" s="64">
        <v>44396</v>
      </c>
      <c r="F1551" s="65">
        <v>44396</v>
      </c>
      <c r="G1551" s="64">
        <v>44396.919414351854</v>
      </c>
    </row>
    <row r="1552" spans="1:7" outlineLevel="1" x14ac:dyDescent="0.25">
      <c r="A1552" t="s">
        <v>109</v>
      </c>
      <c r="B1552" t="str">
        <f t="shared" si="24"/>
        <v>INR44393</v>
      </c>
      <c r="C1552" s="36" t="s">
        <v>321</v>
      </c>
      <c r="D1552" s="63">
        <v>1.6879999999999999E-2</v>
      </c>
      <c r="E1552" s="64">
        <v>44393</v>
      </c>
      <c r="F1552" s="65">
        <v>44395</v>
      </c>
      <c r="G1552" s="64">
        <v>44393.919365127316</v>
      </c>
    </row>
    <row r="1553" spans="1:7" outlineLevel="1" x14ac:dyDescent="0.25">
      <c r="A1553" t="s">
        <v>109</v>
      </c>
      <c r="B1553" t="str">
        <f t="shared" si="24"/>
        <v>INR44392</v>
      </c>
      <c r="C1553" s="36" t="s">
        <v>321</v>
      </c>
      <c r="D1553" s="63">
        <v>1.687E-2</v>
      </c>
      <c r="E1553" s="64">
        <v>44392</v>
      </c>
      <c r="F1553" s="65">
        <v>44392</v>
      </c>
      <c r="G1553" s="64">
        <v>44392.919299687499</v>
      </c>
    </row>
    <row r="1554" spans="1:7" outlineLevel="1" x14ac:dyDescent="0.25">
      <c r="A1554" t="s">
        <v>109</v>
      </c>
      <c r="B1554" t="str">
        <f t="shared" si="24"/>
        <v>INR44391</v>
      </c>
      <c r="C1554" s="36" t="s">
        <v>321</v>
      </c>
      <c r="D1554" s="63">
        <v>1.677E-2</v>
      </c>
      <c r="E1554" s="64">
        <v>44391</v>
      </c>
      <c r="F1554" s="65">
        <v>44391</v>
      </c>
      <c r="G1554" s="64">
        <v>44391.919279594906</v>
      </c>
    </row>
    <row r="1555" spans="1:7" outlineLevel="1" x14ac:dyDescent="0.25">
      <c r="A1555" t="s">
        <v>109</v>
      </c>
      <c r="B1555" t="str">
        <f t="shared" si="24"/>
        <v>INR44390</v>
      </c>
      <c r="C1555" s="36" t="s">
        <v>321</v>
      </c>
      <c r="D1555" s="63">
        <v>1.678E-2</v>
      </c>
      <c r="E1555" s="64">
        <v>44390</v>
      </c>
      <c r="F1555" s="65">
        <v>44390</v>
      </c>
      <c r="G1555" s="64">
        <v>44390.919258182868</v>
      </c>
    </row>
    <row r="1556" spans="1:7" outlineLevel="1" x14ac:dyDescent="0.25">
      <c r="A1556" t="s">
        <v>109</v>
      </c>
      <c r="B1556" t="str">
        <f t="shared" si="24"/>
        <v>INR44389</v>
      </c>
      <c r="C1556" s="36" t="s">
        <v>321</v>
      </c>
      <c r="D1556" s="63">
        <v>1.6719999999999999E-2</v>
      </c>
      <c r="E1556" s="64">
        <v>44389</v>
      </c>
      <c r="F1556" s="65">
        <v>44389</v>
      </c>
      <c r="G1556" s="64">
        <v>44389.919246030091</v>
      </c>
    </row>
    <row r="1557" spans="1:7" outlineLevel="1" x14ac:dyDescent="0.25">
      <c r="A1557" t="s">
        <v>109</v>
      </c>
      <c r="B1557" t="str">
        <f t="shared" si="24"/>
        <v>INR44386</v>
      </c>
      <c r="C1557" s="36" t="s">
        <v>321</v>
      </c>
      <c r="D1557" s="63">
        <v>1.6740000000000001E-2</v>
      </c>
      <c r="E1557" s="64">
        <v>44386</v>
      </c>
      <c r="F1557" s="65">
        <v>44388</v>
      </c>
      <c r="G1557" s="64">
        <v>44386.919127974536</v>
      </c>
    </row>
    <row r="1558" spans="1:7" outlineLevel="1" x14ac:dyDescent="0.25">
      <c r="A1558" t="s">
        <v>109</v>
      </c>
      <c r="B1558" t="str">
        <f t="shared" si="24"/>
        <v>INR44385</v>
      </c>
      <c r="C1558" s="36" t="s">
        <v>321</v>
      </c>
      <c r="D1558" s="63">
        <v>1.677E-2</v>
      </c>
      <c r="E1558" s="64">
        <v>44385</v>
      </c>
      <c r="F1558" s="65">
        <v>44385</v>
      </c>
      <c r="G1558" s="64">
        <v>44385.91910806713</v>
      </c>
    </row>
    <row r="1559" spans="1:7" outlineLevel="1" x14ac:dyDescent="0.25">
      <c r="A1559" t="s">
        <v>109</v>
      </c>
      <c r="B1559" t="str">
        <f t="shared" si="24"/>
        <v>INR44384</v>
      </c>
      <c r="C1559" s="36" t="s">
        <v>321</v>
      </c>
      <c r="D1559" s="63">
        <v>1.669E-2</v>
      </c>
      <c r="E1559" s="64">
        <v>44384</v>
      </c>
      <c r="F1559" s="65">
        <v>44384</v>
      </c>
      <c r="G1559" s="64">
        <v>44384.919045949071</v>
      </c>
    </row>
    <row r="1560" spans="1:7" outlineLevel="1" x14ac:dyDescent="0.25">
      <c r="A1560" t="s">
        <v>109</v>
      </c>
      <c r="B1560" t="str">
        <f t="shared" si="24"/>
        <v>INR44383</v>
      </c>
      <c r="C1560" s="36" t="s">
        <v>321</v>
      </c>
      <c r="D1560" s="63">
        <v>1.669E-2</v>
      </c>
      <c r="E1560" s="64">
        <v>44383</v>
      </c>
      <c r="F1560" s="65">
        <v>44383</v>
      </c>
      <c r="G1560" s="64">
        <v>44383.919047569441</v>
      </c>
    </row>
    <row r="1561" spans="1:7" outlineLevel="1" x14ac:dyDescent="0.25">
      <c r="A1561" t="s">
        <v>109</v>
      </c>
      <c r="B1561" t="str">
        <f t="shared" si="24"/>
        <v>INR44382</v>
      </c>
      <c r="C1561" s="36" t="s">
        <v>321</v>
      </c>
      <c r="D1561" s="63">
        <v>1.661E-2</v>
      </c>
      <c r="E1561" s="64">
        <v>44382</v>
      </c>
      <c r="F1561" s="65">
        <v>44382</v>
      </c>
      <c r="G1561" s="64">
        <v>44382.91898545139</v>
      </c>
    </row>
    <row r="1562" spans="1:7" outlineLevel="1" x14ac:dyDescent="0.25">
      <c r="A1562" t="s">
        <v>109</v>
      </c>
      <c r="B1562" t="str">
        <f t="shared" si="24"/>
        <v>INR44379</v>
      </c>
      <c r="C1562" s="36" t="s">
        <v>321</v>
      </c>
      <c r="D1562" s="63">
        <v>1.6570000000000001E-2</v>
      </c>
      <c r="E1562" s="64">
        <v>44379</v>
      </c>
      <c r="F1562" s="65">
        <v>44381</v>
      </c>
      <c r="G1562" s="64">
        <v>44379.918892048612</v>
      </c>
    </row>
    <row r="1563" spans="1:7" outlineLevel="1" x14ac:dyDescent="0.25">
      <c r="A1563" t="s">
        <v>109</v>
      </c>
      <c r="B1563" t="str">
        <f t="shared" si="24"/>
        <v>INR44377</v>
      </c>
      <c r="C1563" s="36" t="s">
        <v>321</v>
      </c>
      <c r="D1563" s="63">
        <v>1.6670000000000001E-2</v>
      </c>
      <c r="E1563" s="64">
        <v>44377</v>
      </c>
      <c r="F1563" s="65">
        <v>44378</v>
      </c>
      <c r="G1563" s="64">
        <v>44377.918869212961</v>
      </c>
    </row>
    <row r="1564" spans="1:7" outlineLevel="1" x14ac:dyDescent="0.25">
      <c r="A1564" t="s">
        <v>109</v>
      </c>
      <c r="B1564" t="str">
        <f t="shared" si="24"/>
        <v>INR44376</v>
      </c>
      <c r="C1564" s="36" t="s">
        <v>321</v>
      </c>
      <c r="D1564" s="63">
        <v>1.6670000000000001E-2</v>
      </c>
      <c r="E1564" s="64">
        <v>44376</v>
      </c>
      <c r="F1564" s="65">
        <v>44376</v>
      </c>
      <c r="G1564" s="64">
        <v>44376.918810300929</v>
      </c>
    </row>
    <row r="1565" spans="1:7" outlineLevel="1" x14ac:dyDescent="0.25">
      <c r="A1565" t="s">
        <v>109</v>
      </c>
      <c r="B1565" t="str">
        <f t="shared" si="24"/>
        <v>INR44375</v>
      </c>
      <c r="C1565" s="36" t="s">
        <v>321</v>
      </c>
      <c r="D1565" s="63">
        <v>1.66E-2</v>
      </c>
      <c r="E1565" s="64">
        <v>44375</v>
      </c>
      <c r="F1565" s="65">
        <v>44375</v>
      </c>
      <c r="G1565" s="64">
        <v>44375.918770104166</v>
      </c>
    </row>
    <row r="1566" spans="1:7" outlineLevel="1" x14ac:dyDescent="0.25">
      <c r="A1566" t="s">
        <v>109</v>
      </c>
      <c r="B1566" t="str">
        <f t="shared" si="24"/>
        <v>INR44372</v>
      </c>
      <c r="C1566" s="36" t="s">
        <v>321</v>
      </c>
      <c r="D1566" s="63">
        <v>1.6580000000000001E-2</v>
      </c>
      <c r="E1566" s="64">
        <v>44372</v>
      </c>
      <c r="F1566" s="65">
        <v>44374</v>
      </c>
      <c r="G1566" s="64">
        <v>44372.91870185185</v>
      </c>
    </row>
    <row r="1567" spans="1:7" outlineLevel="1" x14ac:dyDescent="0.25">
      <c r="A1567" t="s">
        <v>109</v>
      </c>
      <c r="B1567" t="str">
        <f t="shared" si="24"/>
        <v>INR44371</v>
      </c>
      <c r="C1567" s="36" t="s">
        <v>321</v>
      </c>
      <c r="D1567" s="63">
        <v>1.661E-2</v>
      </c>
      <c r="E1567" s="64">
        <v>44371</v>
      </c>
      <c r="F1567" s="65">
        <v>44371</v>
      </c>
      <c r="G1567" s="64">
        <v>44371.919384872686</v>
      </c>
    </row>
    <row r="1568" spans="1:7" outlineLevel="1" x14ac:dyDescent="0.25">
      <c r="A1568" t="s">
        <v>109</v>
      </c>
      <c r="B1568" t="str">
        <f t="shared" si="24"/>
        <v>INR44370</v>
      </c>
      <c r="C1568" s="36" t="s">
        <v>321</v>
      </c>
      <c r="D1568" s="63">
        <v>1.6570000000000001E-2</v>
      </c>
      <c r="E1568" s="64">
        <v>44370</v>
      </c>
      <c r="F1568" s="65">
        <v>44370</v>
      </c>
      <c r="G1568" s="64">
        <v>44370.919366817128</v>
      </c>
    </row>
    <row r="1569" spans="1:7" outlineLevel="1" x14ac:dyDescent="0.25">
      <c r="A1569" t="s">
        <v>109</v>
      </c>
      <c r="B1569" t="str">
        <f t="shared" si="24"/>
        <v>INR44369</v>
      </c>
      <c r="C1569" s="36" t="s">
        <v>321</v>
      </c>
      <c r="D1569" s="63">
        <v>1.6619999999999999E-2</v>
      </c>
      <c r="E1569" s="64">
        <v>44369</v>
      </c>
      <c r="F1569" s="65">
        <v>44369</v>
      </c>
      <c r="G1569" s="64">
        <v>44369.919342939815</v>
      </c>
    </row>
    <row r="1570" spans="1:7" outlineLevel="1" x14ac:dyDescent="0.25">
      <c r="A1570" t="s">
        <v>109</v>
      </c>
      <c r="B1570" t="str">
        <f t="shared" si="24"/>
        <v>INR44368</v>
      </c>
      <c r="C1570" s="36" t="s">
        <v>321</v>
      </c>
      <c r="D1570" s="63">
        <v>1.669E-2</v>
      </c>
      <c r="E1570" s="64">
        <v>44368</v>
      </c>
      <c r="F1570" s="65">
        <v>44368</v>
      </c>
      <c r="G1570" s="64">
        <v>44368.918054710652</v>
      </c>
    </row>
    <row r="1571" spans="1:7" outlineLevel="1" x14ac:dyDescent="0.25">
      <c r="A1571" t="s">
        <v>109</v>
      </c>
      <c r="B1571" t="str">
        <f t="shared" si="24"/>
        <v>INR44365</v>
      </c>
      <c r="C1571" s="36" t="s">
        <v>321</v>
      </c>
      <c r="D1571" s="63">
        <v>1.6760000000000001E-2</v>
      </c>
      <c r="E1571" s="64">
        <v>44365</v>
      </c>
      <c r="F1571" s="65">
        <v>44367</v>
      </c>
      <c r="G1571" s="64">
        <v>44365.918205787035</v>
      </c>
    </row>
    <row r="1572" spans="1:7" outlineLevel="1" x14ac:dyDescent="0.25">
      <c r="A1572" t="s">
        <v>109</v>
      </c>
      <c r="B1572" t="str">
        <f t="shared" si="24"/>
        <v>INR44364</v>
      </c>
      <c r="C1572" s="36" t="s">
        <v>321</v>
      </c>
      <c r="D1572" s="63">
        <v>1.6639999999999999E-2</v>
      </c>
      <c r="E1572" s="64">
        <v>44364</v>
      </c>
      <c r="F1572" s="65">
        <v>44364</v>
      </c>
      <c r="G1572" s="64">
        <v>44364.918171180558</v>
      </c>
    </row>
    <row r="1573" spans="1:7" outlineLevel="1" x14ac:dyDescent="0.25">
      <c r="A1573" t="s">
        <v>109</v>
      </c>
      <c r="B1573" t="str">
        <f t="shared" si="24"/>
        <v>INR44363</v>
      </c>
      <c r="C1573" s="36" t="s">
        <v>321</v>
      </c>
      <c r="D1573" s="63">
        <v>1.6629999999999999E-2</v>
      </c>
      <c r="E1573" s="64">
        <v>44363</v>
      </c>
      <c r="F1573" s="65">
        <v>44363</v>
      </c>
      <c r="G1573" s="64">
        <v>44363.918124571763</v>
      </c>
    </row>
    <row r="1574" spans="1:7" outlineLevel="1" x14ac:dyDescent="0.25">
      <c r="A1574" t="s">
        <v>109</v>
      </c>
      <c r="B1574" t="str">
        <f t="shared" si="24"/>
        <v>INR44362</v>
      </c>
      <c r="C1574" s="36" t="s">
        <v>321</v>
      </c>
      <c r="D1574" s="63">
        <v>1.6619999999999999E-2</v>
      </c>
      <c r="E1574" s="64">
        <v>44362</v>
      </c>
      <c r="F1574" s="65">
        <v>44362</v>
      </c>
      <c r="G1574" s="64">
        <v>44362.918103124997</v>
      </c>
    </row>
    <row r="1575" spans="1:7" outlineLevel="1" x14ac:dyDescent="0.25">
      <c r="A1575" t="s">
        <v>109</v>
      </c>
      <c r="B1575" t="str">
        <f t="shared" si="24"/>
        <v>INR44361</v>
      </c>
      <c r="C1575" s="36" t="s">
        <v>321</v>
      </c>
      <c r="D1575" s="63">
        <v>1.6590000000000001E-2</v>
      </c>
      <c r="E1575" s="64">
        <v>44361</v>
      </c>
      <c r="F1575" s="65">
        <v>44361</v>
      </c>
      <c r="G1575" s="64">
        <v>44361.918090196756</v>
      </c>
    </row>
    <row r="1576" spans="1:7" outlineLevel="1" x14ac:dyDescent="0.25">
      <c r="A1576" t="s">
        <v>109</v>
      </c>
      <c r="B1576" t="str">
        <f t="shared" si="24"/>
        <v>INR44358</v>
      </c>
      <c r="C1576" s="36" t="s">
        <v>321</v>
      </c>
      <c r="D1576" s="63">
        <v>1.6590000000000001E-2</v>
      </c>
      <c r="E1576" s="64">
        <v>44358</v>
      </c>
      <c r="F1576" s="65">
        <v>44360</v>
      </c>
      <c r="G1576" s="64">
        <v>44358.917920173611</v>
      </c>
    </row>
    <row r="1577" spans="1:7" outlineLevel="1" x14ac:dyDescent="0.25">
      <c r="A1577" t="s">
        <v>109</v>
      </c>
      <c r="B1577" t="str">
        <f t="shared" si="24"/>
        <v>INR44357</v>
      </c>
      <c r="C1577" s="36" t="s">
        <v>321</v>
      </c>
      <c r="D1577" s="63">
        <v>1.6549999999999999E-2</v>
      </c>
      <c r="E1577" s="64">
        <v>44357</v>
      </c>
      <c r="F1577" s="65">
        <v>44357</v>
      </c>
      <c r="G1577" s="64">
        <v>44357.917892511578</v>
      </c>
    </row>
    <row r="1578" spans="1:7" outlineLevel="1" x14ac:dyDescent="0.25">
      <c r="A1578" t="s">
        <v>109</v>
      </c>
      <c r="B1578" t="str">
        <f t="shared" si="24"/>
        <v>INR44356</v>
      </c>
      <c r="C1578" s="36" t="s">
        <v>321</v>
      </c>
      <c r="D1578" s="63">
        <v>1.6580000000000001E-2</v>
      </c>
      <c r="E1578" s="64">
        <v>44356</v>
      </c>
      <c r="F1578" s="65">
        <v>44356</v>
      </c>
      <c r="G1578" s="64">
        <v>44356.91785795139</v>
      </c>
    </row>
    <row r="1579" spans="1:7" outlineLevel="1" x14ac:dyDescent="0.25">
      <c r="A1579" t="s">
        <v>109</v>
      </c>
      <c r="B1579" t="str">
        <f t="shared" si="24"/>
        <v>INR44355</v>
      </c>
      <c r="C1579" s="36" t="s">
        <v>321</v>
      </c>
      <c r="D1579" s="63">
        <v>1.6590000000000001E-2</v>
      </c>
      <c r="E1579" s="64">
        <v>44355</v>
      </c>
      <c r="F1579" s="65">
        <v>44355</v>
      </c>
      <c r="G1579" s="64">
        <v>44355.917863807874</v>
      </c>
    </row>
    <row r="1580" spans="1:7" outlineLevel="1" x14ac:dyDescent="0.25">
      <c r="A1580" t="s">
        <v>109</v>
      </c>
      <c r="B1580" t="str">
        <f t="shared" si="24"/>
        <v>INR44354</v>
      </c>
      <c r="C1580" s="36" t="s">
        <v>321</v>
      </c>
      <c r="D1580" s="63">
        <v>1.6580000000000001E-2</v>
      </c>
      <c r="E1580" s="64">
        <v>44354</v>
      </c>
      <c r="F1580" s="65">
        <v>44354</v>
      </c>
      <c r="G1580" s="64">
        <v>44354.917840312497</v>
      </c>
    </row>
    <row r="1581" spans="1:7" outlineLevel="1" x14ac:dyDescent="0.25">
      <c r="A1581" t="s">
        <v>109</v>
      </c>
      <c r="B1581" t="str">
        <f t="shared" si="24"/>
        <v>INR44351</v>
      </c>
      <c r="C1581" s="36" t="s">
        <v>321</v>
      </c>
      <c r="D1581" s="63">
        <v>1.6580000000000001E-2</v>
      </c>
      <c r="E1581" s="64">
        <v>44351</v>
      </c>
      <c r="F1581" s="65">
        <v>44353</v>
      </c>
      <c r="G1581" s="64">
        <v>44351.917715474534</v>
      </c>
    </row>
    <row r="1582" spans="1:7" outlineLevel="1" x14ac:dyDescent="0.25">
      <c r="A1582" t="s">
        <v>109</v>
      </c>
      <c r="B1582" t="str">
        <f t="shared" si="24"/>
        <v>INR44350</v>
      </c>
      <c r="C1582" s="36" t="s">
        <v>321</v>
      </c>
      <c r="D1582" s="63">
        <v>1.6580000000000001E-2</v>
      </c>
      <c r="E1582" s="64">
        <v>44350</v>
      </c>
      <c r="F1582" s="65">
        <v>44350</v>
      </c>
      <c r="G1582" s="64">
        <v>44350.917738159726</v>
      </c>
    </row>
    <row r="1583" spans="1:7" outlineLevel="1" x14ac:dyDescent="0.25">
      <c r="A1583" t="s">
        <v>109</v>
      </c>
      <c r="B1583" t="str">
        <f t="shared" si="24"/>
        <v>INR44349</v>
      </c>
      <c r="C1583" s="36" t="s">
        <v>321</v>
      </c>
      <c r="D1583" s="63">
        <v>1.651E-2</v>
      </c>
      <c r="E1583" s="64">
        <v>44349</v>
      </c>
      <c r="F1583" s="65">
        <v>44349</v>
      </c>
      <c r="G1583" s="64">
        <v>44349.917708136571</v>
      </c>
    </row>
    <row r="1584" spans="1:7" outlineLevel="1" x14ac:dyDescent="0.25">
      <c r="A1584" t="s">
        <v>109</v>
      </c>
      <c r="B1584" t="str">
        <f t="shared" si="24"/>
        <v>INR44348</v>
      </c>
      <c r="C1584" s="36" t="s">
        <v>321</v>
      </c>
      <c r="D1584" s="63">
        <v>1.653E-2</v>
      </c>
      <c r="E1584" s="64">
        <v>44348</v>
      </c>
      <c r="F1584" s="65">
        <v>44348</v>
      </c>
      <c r="G1584" s="64">
        <v>44348.917672071759</v>
      </c>
    </row>
    <row r="1585" spans="1:7" outlineLevel="1" x14ac:dyDescent="0.25">
      <c r="A1585" t="s">
        <v>109</v>
      </c>
      <c r="B1585" t="str">
        <f t="shared" si="24"/>
        <v>INR44347</v>
      </c>
      <c r="C1585" s="36" t="s">
        <v>321</v>
      </c>
      <c r="D1585" s="63">
        <v>1.6650000000000002E-2</v>
      </c>
      <c r="E1585" s="64">
        <v>44347</v>
      </c>
      <c r="F1585" s="65">
        <v>44347</v>
      </c>
      <c r="G1585" s="64">
        <v>44347.917655173609</v>
      </c>
    </row>
    <row r="1586" spans="1:7" outlineLevel="1" x14ac:dyDescent="0.25">
      <c r="A1586" t="s">
        <v>109</v>
      </c>
      <c r="B1586" t="str">
        <f t="shared" si="24"/>
        <v>INR44344</v>
      </c>
      <c r="C1586" s="36" t="s">
        <v>321</v>
      </c>
      <c r="D1586" s="63">
        <v>1.668E-2</v>
      </c>
      <c r="E1586" s="64">
        <v>44344</v>
      </c>
      <c r="F1586" s="65">
        <v>44346</v>
      </c>
      <c r="G1586" s="64">
        <v>44344.917453703703</v>
      </c>
    </row>
    <row r="1587" spans="1:7" outlineLevel="1" x14ac:dyDescent="0.25">
      <c r="A1587" t="s">
        <v>109</v>
      </c>
      <c r="B1587" t="str">
        <f t="shared" si="24"/>
        <v>INR44343</v>
      </c>
      <c r="C1587" s="36" t="s">
        <v>321</v>
      </c>
      <c r="D1587" s="63">
        <v>1.6629999999999999E-2</v>
      </c>
      <c r="E1587" s="64">
        <v>44343</v>
      </c>
      <c r="F1587" s="65">
        <v>44343</v>
      </c>
      <c r="G1587" s="64">
        <v>44343.917387303241</v>
      </c>
    </row>
    <row r="1588" spans="1:7" outlineLevel="1" x14ac:dyDescent="0.25">
      <c r="A1588" t="s">
        <v>109</v>
      </c>
      <c r="B1588" t="str">
        <f t="shared" si="24"/>
        <v>INR44342</v>
      </c>
      <c r="C1588" s="36" t="s">
        <v>321</v>
      </c>
      <c r="D1588" s="63">
        <v>1.6650000000000002E-2</v>
      </c>
      <c r="E1588" s="64">
        <v>44342</v>
      </c>
      <c r="F1588" s="65">
        <v>44342</v>
      </c>
      <c r="G1588" s="64">
        <v>44342.917349768519</v>
      </c>
    </row>
    <row r="1589" spans="1:7" outlineLevel="1" x14ac:dyDescent="0.25">
      <c r="A1589" t="s">
        <v>109</v>
      </c>
      <c r="B1589" t="str">
        <f t="shared" si="24"/>
        <v>INR44341</v>
      </c>
      <c r="C1589" s="36" t="s">
        <v>321</v>
      </c>
      <c r="D1589" s="63">
        <v>1.6570000000000001E-2</v>
      </c>
      <c r="E1589" s="64">
        <v>44341</v>
      </c>
      <c r="F1589" s="65">
        <v>44341</v>
      </c>
      <c r="G1589" s="64">
        <v>44341.917325497685</v>
      </c>
    </row>
    <row r="1590" spans="1:7" outlineLevel="1" x14ac:dyDescent="0.25">
      <c r="A1590" t="s">
        <v>109</v>
      </c>
      <c r="B1590" t="str">
        <f t="shared" si="24"/>
        <v>INR44337</v>
      </c>
      <c r="C1590" s="36" t="s">
        <v>321</v>
      </c>
      <c r="D1590" s="63">
        <v>1.6559999999999998E-2</v>
      </c>
      <c r="E1590" s="64">
        <v>44337</v>
      </c>
      <c r="F1590" s="65">
        <v>44340</v>
      </c>
      <c r="G1590" s="64">
        <v>44337.920093368055</v>
      </c>
    </row>
    <row r="1591" spans="1:7" outlineLevel="1" x14ac:dyDescent="0.25">
      <c r="A1591" t="s">
        <v>109</v>
      </c>
      <c r="B1591" t="str">
        <f t="shared" si="24"/>
        <v>INR44336</v>
      </c>
      <c r="C1591" s="36" t="s">
        <v>321</v>
      </c>
      <c r="D1591" s="63">
        <v>1.652E-2</v>
      </c>
      <c r="E1591" s="64">
        <v>44336</v>
      </c>
      <c r="F1591" s="65">
        <v>44336</v>
      </c>
      <c r="G1591" s="64">
        <v>44336.920090127314</v>
      </c>
    </row>
    <row r="1592" spans="1:7" outlineLevel="1" x14ac:dyDescent="0.25">
      <c r="A1592" t="s">
        <v>109</v>
      </c>
      <c r="B1592" t="str">
        <f t="shared" si="24"/>
        <v>INR44335</v>
      </c>
      <c r="C1592" s="36" t="s">
        <v>321</v>
      </c>
      <c r="D1592" s="63">
        <v>1.653E-2</v>
      </c>
      <c r="E1592" s="64">
        <v>44335</v>
      </c>
      <c r="F1592" s="65">
        <v>44335</v>
      </c>
      <c r="G1592" s="64">
        <v>44335.9200403125</v>
      </c>
    </row>
    <row r="1593" spans="1:7" outlineLevel="1" x14ac:dyDescent="0.25">
      <c r="A1593" t="s">
        <v>109</v>
      </c>
      <c r="B1593" t="str">
        <f t="shared" si="24"/>
        <v>INR44334</v>
      </c>
      <c r="C1593" s="36" t="s">
        <v>321</v>
      </c>
      <c r="D1593" s="63">
        <v>1.6500000000000001E-2</v>
      </c>
      <c r="E1593" s="64">
        <v>44334</v>
      </c>
      <c r="F1593" s="65">
        <v>44334</v>
      </c>
      <c r="G1593" s="64">
        <v>44334.919997766207</v>
      </c>
    </row>
    <row r="1594" spans="1:7" outlineLevel="1" x14ac:dyDescent="0.25">
      <c r="A1594" t="s">
        <v>109</v>
      </c>
      <c r="B1594" t="str">
        <f t="shared" si="24"/>
        <v>INR44333</v>
      </c>
      <c r="C1594" s="36" t="s">
        <v>321</v>
      </c>
      <c r="D1594" s="63">
        <v>1.6480000000000002E-2</v>
      </c>
      <c r="E1594" s="64">
        <v>44333</v>
      </c>
      <c r="F1594" s="65">
        <v>44333</v>
      </c>
      <c r="G1594" s="64">
        <v>44333.919976469908</v>
      </c>
    </row>
    <row r="1595" spans="1:7" outlineLevel="1" x14ac:dyDescent="0.25">
      <c r="A1595" t="s">
        <v>109</v>
      </c>
      <c r="B1595" t="str">
        <f t="shared" si="24"/>
        <v>INR44330</v>
      </c>
      <c r="C1595" s="36" t="s">
        <v>321</v>
      </c>
      <c r="D1595" s="63">
        <v>1.653E-2</v>
      </c>
      <c r="E1595" s="64">
        <v>44330</v>
      </c>
      <c r="F1595" s="65">
        <v>44332</v>
      </c>
      <c r="G1595" s="64">
        <v>44330.919939085645</v>
      </c>
    </row>
    <row r="1596" spans="1:7" outlineLevel="1" x14ac:dyDescent="0.25">
      <c r="A1596" t="s">
        <v>109</v>
      </c>
      <c r="B1596" t="str">
        <f t="shared" si="24"/>
        <v>INR44329</v>
      </c>
      <c r="C1596" s="36" t="s">
        <v>321</v>
      </c>
      <c r="D1596" s="63">
        <v>1.653E-2</v>
      </c>
      <c r="E1596" s="64">
        <v>44329</v>
      </c>
      <c r="F1596" s="65">
        <v>44329</v>
      </c>
      <c r="G1596" s="64">
        <v>44329.919875428241</v>
      </c>
    </row>
    <row r="1597" spans="1:7" outlineLevel="1" x14ac:dyDescent="0.25">
      <c r="A1597" t="s">
        <v>109</v>
      </c>
      <c r="B1597" t="str">
        <f t="shared" si="24"/>
        <v>INR44328</v>
      </c>
      <c r="C1597" s="36" t="s">
        <v>321</v>
      </c>
      <c r="D1597" s="63">
        <v>1.6459999999999999E-2</v>
      </c>
      <c r="E1597" s="64">
        <v>44328</v>
      </c>
      <c r="F1597" s="65">
        <v>44328</v>
      </c>
      <c r="G1597" s="64">
        <v>44328.919883831019</v>
      </c>
    </row>
    <row r="1598" spans="1:7" outlineLevel="1" x14ac:dyDescent="0.25">
      <c r="A1598" t="s">
        <v>109</v>
      </c>
      <c r="B1598" t="str">
        <f t="shared" si="24"/>
        <v>INR44327</v>
      </c>
      <c r="C1598" s="36" t="s">
        <v>321</v>
      </c>
      <c r="D1598" s="63">
        <v>1.6480000000000002E-2</v>
      </c>
      <c r="E1598" s="64">
        <v>44327</v>
      </c>
      <c r="F1598" s="65">
        <v>44327</v>
      </c>
      <c r="G1598" s="64">
        <v>44327.919845370372</v>
      </c>
    </row>
    <row r="1599" spans="1:7" outlineLevel="1" x14ac:dyDescent="0.25">
      <c r="A1599" t="s">
        <v>109</v>
      </c>
      <c r="B1599" t="str">
        <f t="shared" si="24"/>
        <v>INR44326</v>
      </c>
      <c r="C1599" s="36" t="s">
        <v>321</v>
      </c>
      <c r="D1599" s="63">
        <v>1.6480000000000002E-2</v>
      </c>
      <c r="E1599" s="64">
        <v>44326</v>
      </c>
      <c r="F1599" s="65">
        <v>44326</v>
      </c>
      <c r="G1599" s="64">
        <v>44326.9198096412</v>
      </c>
    </row>
    <row r="1600" spans="1:7" outlineLevel="1" x14ac:dyDescent="0.25">
      <c r="A1600" t="s">
        <v>109</v>
      </c>
      <c r="B1600" t="str">
        <f t="shared" si="24"/>
        <v>INR44323</v>
      </c>
      <c r="C1600" s="36" t="s">
        <v>321</v>
      </c>
      <c r="D1600" s="63">
        <v>1.6580000000000001E-2</v>
      </c>
      <c r="E1600" s="64">
        <v>44323</v>
      </c>
      <c r="F1600" s="65">
        <v>44325</v>
      </c>
      <c r="G1600" s="64">
        <v>44323.919742627317</v>
      </c>
    </row>
    <row r="1601" spans="1:7" outlineLevel="1" x14ac:dyDescent="0.25">
      <c r="A1601" t="s">
        <v>109</v>
      </c>
      <c r="B1601" t="str">
        <f t="shared" si="24"/>
        <v>INR44322</v>
      </c>
      <c r="C1601" s="36" t="s">
        <v>321</v>
      </c>
      <c r="D1601" s="63">
        <v>1.6559999999999998E-2</v>
      </c>
      <c r="E1601" s="64">
        <v>44322</v>
      </c>
      <c r="F1601" s="65">
        <v>44322</v>
      </c>
      <c r="G1601" s="64">
        <v>44322.918575578704</v>
      </c>
    </row>
    <row r="1602" spans="1:7" outlineLevel="1" x14ac:dyDescent="0.25">
      <c r="A1602" t="s">
        <v>109</v>
      </c>
      <c r="B1602" t="str">
        <f t="shared" si="24"/>
        <v>INR44321</v>
      </c>
      <c r="C1602" s="36" t="s">
        <v>321</v>
      </c>
      <c r="D1602" s="63">
        <v>1.6619999999999999E-2</v>
      </c>
      <c r="E1602" s="64">
        <v>44321</v>
      </c>
      <c r="F1602" s="65">
        <v>44321</v>
      </c>
      <c r="G1602" s="64">
        <v>44321.91852835648</v>
      </c>
    </row>
    <row r="1603" spans="1:7" outlineLevel="1" x14ac:dyDescent="0.25">
      <c r="A1603" t="s">
        <v>109</v>
      </c>
      <c r="B1603" t="str">
        <f t="shared" si="24"/>
        <v>INR44320</v>
      </c>
      <c r="C1603" s="36" t="s">
        <v>321</v>
      </c>
      <c r="D1603" s="63">
        <v>1.668E-2</v>
      </c>
      <c r="E1603" s="64">
        <v>44320</v>
      </c>
      <c r="F1603" s="65">
        <v>44320</v>
      </c>
      <c r="G1603" s="64">
        <v>44320.918500891203</v>
      </c>
    </row>
    <row r="1604" spans="1:7" outlineLevel="1" x14ac:dyDescent="0.25">
      <c r="A1604" t="s">
        <v>109</v>
      </c>
      <c r="B1604" t="str">
        <f t="shared" si="24"/>
        <v>INR44319</v>
      </c>
      <c r="C1604" s="36" t="s">
        <v>321</v>
      </c>
      <c r="D1604" s="63">
        <v>1.6619999999999999E-2</v>
      </c>
      <c r="E1604" s="64">
        <v>44319</v>
      </c>
      <c r="F1604" s="65">
        <v>44319</v>
      </c>
      <c r="G1604" s="64">
        <v>44319.918448692129</v>
      </c>
    </row>
    <row r="1605" spans="1:7" outlineLevel="1" x14ac:dyDescent="0.25">
      <c r="A1605" t="s">
        <v>109</v>
      </c>
      <c r="B1605" t="str">
        <f t="shared" si="24"/>
        <v>INR44316</v>
      </c>
      <c r="C1605" s="36" t="s">
        <v>321</v>
      </c>
      <c r="D1605" s="63">
        <v>1.66E-2</v>
      </c>
      <c r="E1605" s="64">
        <v>44316</v>
      </c>
      <c r="F1605" s="65">
        <v>44318</v>
      </c>
      <c r="G1605" s="64">
        <v>44316.918249918985</v>
      </c>
    </row>
    <row r="1606" spans="1:7" outlineLevel="1" x14ac:dyDescent="0.25">
      <c r="A1606" t="s">
        <v>109</v>
      </c>
      <c r="B1606" t="str">
        <f t="shared" ref="B1606:B1669" si="25">C1606&amp;E1606</f>
        <v>INR44315</v>
      </c>
      <c r="C1606" s="36" t="s">
        <v>321</v>
      </c>
      <c r="D1606" s="63">
        <v>1.6590000000000001E-2</v>
      </c>
      <c r="E1606" s="64">
        <v>44315</v>
      </c>
      <c r="F1606" s="65">
        <v>44315</v>
      </c>
      <c r="G1606" s="64">
        <v>44315.91824791667</v>
      </c>
    </row>
    <row r="1607" spans="1:7" outlineLevel="1" x14ac:dyDescent="0.25">
      <c r="A1607" t="s">
        <v>109</v>
      </c>
      <c r="B1607" t="str">
        <f t="shared" si="25"/>
        <v>INR44246</v>
      </c>
      <c r="C1607" s="36" t="s">
        <v>321</v>
      </c>
      <c r="D1607" s="63">
        <v>1.7399999999999999E-2</v>
      </c>
      <c r="E1607" s="64">
        <v>44246</v>
      </c>
      <c r="F1607" s="65">
        <v>44314</v>
      </c>
      <c r="G1607" s="64">
        <v>44246.918008333334</v>
      </c>
    </row>
    <row r="1608" spans="1:7" outlineLevel="1" x14ac:dyDescent="0.25">
      <c r="A1608" t="s">
        <v>109</v>
      </c>
      <c r="B1608" t="str">
        <f t="shared" si="25"/>
        <v>INR44245</v>
      </c>
      <c r="C1608" s="36" t="s">
        <v>321</v>
      </c>
      <c r="D1608" s="63">
        <v>1.7479999999999999E-2</v>
      </c>
      <c r="E1608" s="64">
        <v>44245</v>
      </c>
      <c r="F1608" s="65">
        <v>44245</v>
      </c>
      <c r="G1608" s="64">
        <v>44245.917984837964</v>
      </c>
    </row>
    <row r="1609" spans="1:7" outlineLevel="1" x14ac:dyDescent="0.25">
      <c r="A1609" t="s">
        <v>109</v>
      </c>
      <c r="B1609" t="str">
        <f t="shared" si="25"/>
        <v>INR44244</v>
      </c>
      <c r="C1609" s="36" t="s">
        <v>321</v>
      </c>
      <c r="D1609" s="63">
        <v>1.745E-2</v>
      </c>
      <c r="E1609" s="64">
        <v>44244</v>
      </c>
      <c r="F1609" s="65">
        <v>44244</v>
      </c>
      <c r="G1609" s="64">
        <v>44244.917880706016</v>
      </c>
    </row>
    <row r="1610" spans="1:7" outlineLevel="1" x14ac:dyDescent="0.25">
      <c r="A1610" t="s">
        <v>109</v>
      </c>
      <c r="B1610" t="str">
        <f t="shared" si="25"/>
        <v>INR44243</v>
      </c>
      <c r="C1610" s="36" t="s">
        <v>321</v>
      </c>
      <c r="D1610" s="63">
        <v>1.7409999999999998E-2</v>
      </c>
      <c r="E1610" s="64">
        <v>44243</v>
      </c>
      <c r="F1610" s="65">
        <v>44243</v>
      </c>
      <c r="G1610" s="64">
        <v>44243.917890659723</v>
      </c>
    </row>
    <row r="1611" spans="1:7" outlineLevel="1" x14ac:dyDescent="0.25">
      <c r="A1611" t="s">
        <v>109</v>
      </c>
      <c r="B1611" t="str">
        <f t="shared" si="25"/>
        <v>INR44239</v>
      </c>
      <c r="C1611" s="36" t="s">
        <v>321</v>
      </c>
      <c r="D1611" s="63">
        <v>1.7510000000000001E-2</v>
      </c>
      <c r="E1611" s="64">
        <v>44239</v>
      </c>
      <c r="F1611" s="65">
        <v>44242</v>
      </c>
      <c r="G1611" s="64">
        <v>44239.917737233794</v>
      </c>
    </row>
    <row r="1612" spans="1:7" outlineLevel="1" x14ac:dyDescent="0.25">
      <c r="A1612" t="s">
        <v>109</v>
      </c>
      <c r="B1612" t="str">
        <f t="shared" si="25"/>
        <v>INR44238</v>
      </c>
      <c r="C1612" s="36" t="s">
        <v>321</v>
      </c>
      <c r="D1612" s="63">
        <v>1.745E-2</v>
      </c>
      <c r="E1612" s="64">
        <v>44238</v>
      </c>
      <c r="F1612" s="65">
        <v>44238</v>
      </c>
      <c r="G1612" s="64">
        <v>44238.917699456018</v>
      </c>
    </row>
    <row r="1613" spans="1:7" outlineLevel="1" x14ac:dyDescent="0.25">
      <c r="A1613" t="s">
        <v>109</v>
      </c>
      <c r="B1613" t="str">
        <f t="shared" si="25"/>
        <v>INR44237</v>
      </c>
      <c r="C1613" s="36" t="s">
        <v>321</v>
      </c>
      <c r="D1613" s="63">
        <v>1.7420000000000001E-2</v>
      </c>
      <c r="E1613" s="64">
        <v>44237</v>
      </c>
      <c r="F1613" s="65">
        <v>44237</v>
      </c>
      <c r="G1613" s="64">
        <v>44237.917652314813</v>
      </c>
    </row>
    <row r="1614" spans="1:7" outlineLevel="1" x14ac:dyDescent="0.25">
      <c r="A1614" t="s">
        <v>109</v>
      </c>
      <c r="B1614" t="str">
        <f t="shared" si="25"/>
        <v>INR44236</v>
      </c>
      <c r="C1614" s="36" t="s">
        <v>321</v>
      </c>
      <c r="D1614" s="63">
        <v>1.745E-2</v>
      </c>
      <c r="E1614" s="64">
        <v>44236</v>
      </c>
      <c r="F1614" s="65">
        <v>44236</v>
      </c>
      <c r="G1614" s="64">
        <v>44236.917621990739</v>
      </c>
    </row>
    <row r="1615" spans="1:7" outlineLevel="1" x14ac:dyDescent="0.25">
      <c r="A1615" t="s">
        <v>109</v>
      </c>
      <c r="B1615" t="str">
        <f t="shared" si="25"/>
        <v>INR44235</v>
      </c>
      <c r="C1615" s="36" t="s">
        <v>321</v>
      </c>
      <c r="D1615" s="63">
        <v>1.7489999999999999E-2</v>
      </c>
      <c r="E1615" s="64">
        <v>44235</v>
      </c>
      <c r="F1615" s="65">
        <v>44235</v>
      </c>
      <c r="G1615" s="64">
        <v>44235.917557141205</v>
      </c>
    </row>
    <row r="1616" spans="1:7" outlineLevel="1" x14ac:dyDescent="0.25">
      <c r="A1616" t="s">
        <v>109</v>
      </c>
      <c r="B1616" t="str">
        <f t="shared" si="25"/>
        <v>INR44232</v>
      </c>
      <c r="C1616" s="36" t="s">
        <v>321</v>
      </c>
      <c r="D1616" s="63">
        <v>1.754E-2</v>
      </c>
      <c r="E1616" s="64">
        <v>44232</v>
      </c>
      <c r="F1616" s="65">
        <v>44234</v>
      </c>
      <c r="G1616" s="64">
        <v>44232.917487766201</v>
      </c>
    </row>
    <row r="1617" spans="1:7" outlineLevel="1" x14ac:dyDescent="0.25">
      <c r="A1617" t="s">
        <v>109</v>
      </c>
      <c r="B1617" t="str">
        <f t="shared" si="25"/>
        <v>INR44231</v>
      </c>
      <c r="C1617" s="36" t="s">
        <v>321</v>
      </c>
      <c r="D1617" s="63">
        <v>1.7579999999999998E-2</v>
      </c>
      <c r="E1617" s="64">
        <v>44231</v>
      </c>
      <c r="F1617" s="65">
        <v>44231</v>
      </c>
      <c r="G1617" s="64">
        <v>44231.917429942128</v>
      </c>
    </row>
    <row r="1618" spans="1:7" outlineLevel="1" x14ac:dyDescent="0.25">
      <c r="A1618" t="s">
        <v>109</v>
      </c>
      <c r="B1618" t="str">
        <f t="shared" si="25"/>
        <v>INR44230</v>
      </c>
      <c r="C1618" s="36" t="s">
        <v>321</v>
      </c>
      <c r="D1618" s="63">
        <v>1.755E-2</v>
      </c>
      <c r="E1618" s="64">
        <v>44230</v>
      </c>
      <c r="F1618" s="65">
        <v>44230</v>
      </c>
      <c r="G1618" s="64">
        <v>44230.917380127314</v>
      </c>
    </row>
    <row r="1619" spans="1:7" outlineLevel="1" x14ac:dyDescent="0.25">
      <c r="A1619" t="s">
        <v>109</v>
      </c>
      <c r="B1619" t="str">
        <f t="shared" si="25"/>
        <v>INR44229</v>
      </c>
      <c r="C1619" s="36" t="s">
        <v>321</v>
      </c>
      <c r="D1619" s="63">
        <v>1.7569999999999999E-2</v>
      </c>
      <c r="E1619" s="64">
        <v>44229</v>
      </c>
      <c r="F1619" s="65">
        <v>44229</v>
      </c>
      <c r="G1619" s="64">
        <v>44229.917329745367</v>
      </c>
    </row>
    <row r="1620" spans="1:7" outlineLevel="1" x14ac:dyDescent="0.25">
      <c r="A1620" t="s">
        <v>109</v>
      </c>
      <c r="B1620" t="str">
        <f t="shared" si="25"/>
        <v>INR44228</v>
      </c>
      <c r="C1620" s="36" t="s">
        <v>321</v>
      </c>
      <c r="D1620" s="63">
        <v>1.753E-2</v>
      </c>
      <c r="E1620" s="64">
        <v>44228</v>
      </c>
      <c r="F1620" s="65">
        <v>44228</v>
      </c>
      <c r="G1620" s="64">
        <v>44228.917283182869</v>
      </c>
    </row>
    <row r="1621" spans="1:7" outlineLevel="1" x14ac:dyDescent="0.25">
      <c r="A1621" t="s">
        <v>109</v>
      </c>
      <c r="B1621" t="str">
        <f t="shared" si="25"/>
        <v>INR44225</v>
      </c>
      <c r="C1621" s="36" t="s">
        <v>321</v>
      </c>
      <c r="D1621" s="63">
        <v>1.754E-2</v>
      </c>
      <c r="E1621" s="64">
        <v>44225</v>
      </c>
      <c r="F1621" s="65">
        <v>44227</v>
      </c>
      <c r="G1621" s="64">
        <v>44225.91721565972</v>
      </c>
    </row>
    <row r="1622" spans="1:7" outlineLevel="1" x14ac:dyDescent="0.25">
      <c r="A1622" t="s">
        <v>109</v>
      </c>
      <c r="B1622" t="str">
        <f t="shared" si="25"/>
        <v>INR44224</v>
      </c>
      <c r="C1622" s="36" t="s">
        <v>321</v>
      </c>
      <c r="D1622" s="63">
        <v>1.7559999999999999E-2</v>
      </c>
      <c r="E1622" s="64">
        <v>44224</v>
      </c>
      <c r="F1622" s="65">
        <v>44224</v>
      </c>
      <c r="G1622" s="64">
        <v>44224.917155405092</v>
      </c>
    </row>
    <row r="1623" spans="1:7" outlineLevel="1" x14ac:dyDescent="0.25">
      <c r="A1623" t="s">
        <v>109</v>
      </c>
      <c r="B1623" t="str">
        <f t="shared" si="25"/>
        <v>INR44223</v>
      </c>
      <c r="C1623" s="36" t="s">
        <v>321</v>
      </c>
      <c r="D1623" s="63">
        <v>1.7489999999999999E-2</v>
      </c>
      <c r="E1623" s="64">
        <v>44223</v>
      </c>
      <c r="F1623" s="65">
        <v>44223</v>
      </c>
      <c r="G1623" s="64">
        <v>44223.917128668982</v>
      </c>
    </row>
    <row r="1624" spans="1:7" outlineLevel="1" x14ac:dyDescent="0.25">
      <c r="A1624" t="s">
        <v>109</v>
      </c>
      <c r="B1624" t="str">
        <f t="shared" si="25"/>
        <v>INR44222</v>
      </c>
      <c r="C1624" s="36" t="s">
        <v>321</v>
      </c>
      <c r="D1624" s="63">
        <v>1.7420000000000001E-2</v>
      </c>
      <c r="E1624" s="64">
        <v>44222</v>
      </c>
      <c r="F1624" s="65">
        <v>44222</v>
      </c>
      <c r="G1624" s="64">
        <v>44222.917079432867</v>
      </c>
    </row>
    <row r="1625" spans="1:7" outlineLevel="1" x14ac:dyDescent="0.25">
      <c r="A1625" t="s">
        <v>109</v>
      </c>
      <c r="B1625" t="str">
        <f t="shared" si="25"/>
        <v>INR44221</v>
      </c>
      <c r="C1625" s="36" t="s">
        <v>321</v>
      </c>
      <c r="D1625" s="63">
        <v>1.746E-2</v>
      </c>
      <c r="E1625" s="64">
        <v>44221</v>
      </c>
      <c r="F1625" s="65">
        <v>44221</v>
      </c>
      <c r="G1625" s="64">
        <v>44221.917050266202</v>
      </c>
    </row>
    <row r="1626" spans="1:7" outlineLevel="1" x14ac:dyDescent="0.25">
      <c r="A1626" t="s">
        <v>109</v>
      </c>
      <c r="B1626" t="str">
        <f t="shared" si="25"/>
        <v>INR44218</v>
      </c>
      <c r="C1626" s="36" t="s">
        <v>321</v>
      </c>
      <c r="D1626" s="63">
        <v>1.7420000000000001E-2</v>
      </c>
      <c r="E1626" s="64">
        <v>44218</v>
      </c>
      <c r="F1626" s="65">
        <v>44220</v>
      </c>
      <c r="G1626" s="64">
        <v>44218.919574305553</v>
      </c>
    </row>
    <row r="1627" spans="1:7" outlineLevel="1" x14ac:dyDescent="0.25">
      <c r="A1627" t="s">
        <v>109</v>
      </c>
      <c r="B1627" t="str">
        <f t="shared" si="25"/>
        <v>INR44217</v>
      </c>
      <c r="C1627" s="36" t="s">
        <v>321</v>
      </c>
      <c r="D1627" s="63">
        <v>1.7299999999999999E-2</v>
      </c>
      <c r="E1627" s="64">
        <v>44217</v>
      </c>
      <c r="F1627" s="65">
        <v>44217</v>
      </c>
      <c r="G1627" s="64">
        <v>44217.919526585647</v>
      </c>
    </row>
    <row r="1628" spans="1:7" outlineLevel="1" x14ac:dyDescent="0.25">
      <c r="A1628" t="s">
        <v>109</v>
      </c>
      <c r="B1628" t="str">
        <f t="shared" si="25"/>
        <v>INR44216</v>
      </c>
      <c r="C1628" s="36" t="s">
        <v>321</v>
      </c>
      <c r="D1628" s="63">
        <v>1.7350000000000001E-2</v>
      </c>
      <c r="E1628" s="64">
        <v>44216</v>
      </c>
      <c r="F1628" s="65">
        <v>44216</v>
      </c>
      <c r="G1628" s="64">
        <v>44216.919487581021</v>
      </c>
    </row>
    <row r="1629" spans="1:7" outlineLevel="1" x14ac:dyDescent="0.25">
      <c r="A1629" t="s">
        <v>109</v>
      </c>
      <c r="B1629" t="str">
        <f t="shared" si="25"/>
        <v>INR44215</v>
      </c>
      <c r="C1629" s="36" t="s">
        <v>321</v>
      </c>
      <c r="D1629" s="63">
        <v>1.7399999999999999E-2</v>
      </c>
      <c r="E1629" s="64">
        <v>44215</v>
      </c>
      <c r="F1629" s="65">
        <v>44215</v>
      </c>
      <c r="G1629" s="64">
        <v>44215.919460069446</v>
      </c>
    </row>
    <row r="1630" spans="1:7" outlineLevel="1" x14ac:dyDescent="0.25">
      <c r="A1630" t="s">
        <v>109</v>
      </c>
      <c r="B1630" t="str">
        <f t="shared" si="25"/>
        <v>INR44214</v>
      </c>
      <c r="C1630" s="36" t="s">
        <v>321</v>
      </c>
      <c r="D1630" s="63">
        <v>1.7430000000000001E-2</v>
      </c>
      <c r="E1630" s="64">
        <v>44214</v>
      </c>
      <c r="F1630" s="65">
        <v>44214</v>
      </c>
      <c r="G1630" s="64">
        <v>44214.919389317132</v>
      </c>
    </row>
    <row r="1631" spans="1:7" outlineLevel="1" x14ac:dyDescent="0.25">
      <c r="A1631" t="s">
        <v>109</v>
      </c>
      <c r="B1631" t="str">
        <f t="shared" si="25"/>
        <v>INR44211</v>
      </c>
      <c r="C1631" s="36" t="s">
        <v>321</v>
      </c>
      <c r="D1631" s="63">
        <v>1.7399999999999999E-2</v>
      </c>
      <c r="E1631" s="64">
        <v>44211</v>
      </c>
      <c r="F1631" s="65">
        <v>44213</v>
      </c>
      <c r="G1631" s="64">
        <v>44211.919304895833</v>
      </c>
    </row>
    <row r="1632" spans="1:7" outlineLevel="1" x14ac:dyDescent="0.25">
      <c r="A1632" t="s">
        <v>109</v>
      </c>
      <c r="B1632" t="str">
        <f t="shared" si="25"/>
        <v>INR44210</v>
      </c>
      <c r="C1632" s="36" t="s">
        <v>321</v>
      </c>
      <c r="D1632" s="63">
        <v>1.7309999999999999E-2</v>
      </c>
      <c r="E1632" s="64">
        <v>44210</v>
      </c>
      <c r="F1632" s="65">
        <v>44210</v>
      </c>
      <c r="G1632" s="64">
        <v>44210.919269479164</v>
      </c>
    </row>
    <row r="1633" spans="1:7" outlineLevel="1" x14ac:dyDescent="0.25">
      <c r="A1633" t="s">
        <v>109</v>
      </c>
      <c r="B1633" t="str">
        <f t="shared" si="25"/>
        <v>INR44209</v>
      </c>
      <c r="C1633" s="36" t="s">
        <v>321</v>
      </c>
      <c r="D1633" s="63">
        <v>1.738E-2</v>
      </c>
      <c r="E1633" s="64">
        <v>44209</v>
      </c>
      <c r="F1633" s="65">
        <v>44209</v>
      </c>
      <c r="G1633" s="64">
        <v>44209.919249965278</v>
      </c>
    </row>
    <row r="1634" spans="1:7" outlineLevel="1" x14ac:dyDescent="0.25">
      <c r="A1634" t="s">
        <v>109</v>
      </c>
      <c r="B1634" t="str">
        <f t="shared" si="25"/>
        <v>INR44208</v>
      </c>
      <c r="C1634" s="36" t="s">
        <v>321</v>
      </c>
      <c r="D1634" s="63">
        <v>1.7399999999999999E-2</v>
      </c>
      <c r="E1634" s="64">
        <v>44208</v>
      </c>
      <c r="F1634" s="65">
        <v>44208</v>
      </c>
      <c r="G1634" s="64">
        <v>44208.919174386574</v>
      </c>
    </row>
    <row r="1635" spans="1:7" outlineLevel="1" x14ac:dyDescent="0.25">
      <c r="A1635" t="s">
        <v>109</v>
      </c>
      <c r="B1635" t="str">
        <f t="shared" si="25"/>
        <v>INR44207</v>
      </c>
      <c r="C1635" s="36" t="s">
        <v>321</v>
      </c>
      <c r="D1635" s="63">
        <v>1.7399999999999999E-2</v>
      </c>
      <c r="E1635" s="64">
        <v>44207</v>
      </c>
      <c r="F1635" s="65">
        <v>44207</v>
      </c>
      <c r="G1635" s="64">
        <v>44207.919183645834</v>
      </c>
    </row>
    <row r="1636" spans="1:7" outlineLevel="1" x14ac:dyDescent="0.25">
      <c r="A1636" t="s">
        <v>109</v>
      </c>
      <c r="B1636" t="str">
        <f t="shared" si="25"/>
        <v>INR44204</v>
      </c>
      <c r="C1636" s="36" t="s">
        <v>321</v>
      </c>
      <c r="D1636" s="63">
        <v>1.7330000000000002E-2</v>
      </c>
      <c r="E1636" s="64">
        <v>44204</v>
      </c>
      <c r="F1636" s="65">
        <v>44206</v>
      </c>
      <c r="G1636" s="64">
        <v>44204.917911539349</v>
      </c>
    </row>
    <row r="1637" spans="1:7" outlineLevel="1" x14ac:dyDescent="0.25">
      <c r="A1637" t="s">
        <v>109</v>
      </c>
      <c r="B1637" t="str">
        <f t="shared" si="25"/>
        <v>INR44203</v>
      </c>
      <c r="C1637" s="36" t="s">
        <v>321</v>
      </c>
      <c r="D1637" s="63">
        <v>1.7309999999999999E-2</v>
      </c>
      <c r="E1637" s="64">
        <v>44203</v>
      </c>
      <c r="F1637" s="65">
        <v>44203</v>
      </c>
      <c r="G1637" s="64">
        <v>44203.917849456018</v>
      </c>
    </row>
    <row r="1638" spans="1:7" outlineLevel="1" x14ac:dyDescent="0.25">
      <c r="A1638" t="s">
        <v>109</v>
      </c>
      <c r="B1638" t="str">
        <f t="shared" si="25"/>
        <v>INR44202</v>
      </c>
      <c r="C1638" s="36" t="s">
        <v>321</v>
      </c>
      <c r="D1638" s="63">
        <v>1.7340000000000001E-2</v>
      </c>
      <c r="E1638" s="64">
        <v>44202</v>
      </c>
      <c r="F1638" s="65">
        <v>44202</v>
      </c>
      <c r="G1638" s="64">
        <v>44202.917833414351</v>
      </c>
    </row>
    <row r="1639" spans="1:7" outlineLevel="1" x14ac:dyDescent="0.25">
      <c r="A1639" t="s">
        <v>109</v>
      </c>
      <c r="B1639" t="str">
        <f t="shared" si="25"/>
        <v>INR44201</v>
      </c>
      <c r="C1639" s="36" t="s">
        <v>321</v>
      </c>
      <c r="D1639" s="63">
        <v>1.737E-2</v>
      </c>
      <c r="E1639" s="64">
        <v>44201</v>
      </c>
      <c r="F1639" s="65">
        <v>44201</v>
      </c>
      <c r="G1639" s="64">
        <v>44201.917751851855</v>
      </c>
    </row>
    <row r="1640" spans="1:7" outlineLevel="1" x14ac:dyDescent="0.25">
      <c r="A1640" t="s">
        <v>109</v>
      </c>
      <c r="B1640" t="str">
        <f t="shared" si="25"/>
        <v>INR44200</v>
      </c>
      <c r="C1640" s="36" t="s">
        <v>321</v>
      </c>
      <c r="D1640" s="63">
        <v>1.745E-2</v>
      </c>
      <c r="E1640" s="64">
        <v>44200</v>
      </c>
      <c r="F1640" s="65">
        <v>44200</v>
      </c>
      <c r="G1640" s="64">
        <v>44200.917732789349</v>
      </c>
    </row>
    <row r="1641" spans="1:7" outlineLevel="1" x14ac:dyDescent="0.25">
      <c r="A1641" t="s">
        <v>109</v>
      </c>
      <c r="B1641" t="str">
        <f t="shared" si="25"/>
        <v>INR44196</v>
      </c>
      <c r="C1641" s="36" t="s">
        <v>321</v>
      </c>
      <c r="D1641" s="63">
        <v>1.7440000000000001E-2</v>
      </c>
      <c r="E1641" s="64">
        <v>44196</v>
      </c>
      <c r="F1641" s="65">
        <v>44199</v>
      </c>
      <c r="G1641" s="64">
        <v>44196.917571180558</v>
      </c>
    </row>
    <row r="1642" spans="1:7" outlineLevel="1" x14ac:dyDescent="0.25">
      <c r="A1642" t="s">
        <v>109</v>
      </c>
      <c r="B1642" t="str">
        <f t="shared" si="25"/>
        <v>INR44195</v>
      </c>
      <c r="C1642" s="36" t="s">
        <v>321</v>
      </c>
      <c r="D1642" s="63">
        <v>1.746E-2</v>
      </c>
      <c r="E1642" s="64">
        <v>44195</v>
      </c>
      <c r="F1642" s="65">
        <v>44195</v>
      </c>
      <c r="G1642" s="64">
        <v>44195.917573298611</v>
      </c>
    </row>
    <row r="1643" spans="1:7" outlineLevel="1" x14ac:dyDescent="0.25">
      <c r="A1643" t="s">
        <v>109</v>
      </c>
      <c r="B1643" t="str">
        <f t="shared" si="25"/>
        <v>INR44194</v>
      </c>
      <c r="C1643" s="36" t="s">
        <v>321</v>
      </c>
      <c r="D1643" s="63">
        <v>1.745E-2</v>
      </c>
      <c r="E1643" s="64">
        <v>44194</v>
      </c>
      <c r="F1643" s="65">
        <v>44194</v>
      </c>
      <c r="G1643" s="64">
        <v>44194.917537766203</v>
      </c>
    </row>
    <row r="1644" spans="1:7" outlineLevel="1" x14ac:dyDescent="0.25">
      <c r="A1644" t="s">
        <v>109</v>
      </c>
      <c r="B1644" t="str">
        <f t="shared" si="25"/>
        <v>INR44189</v>
      </c>
      <c r="C1644" s="36" t="s">
        <v>321</v>
      </c>
      <c r="D1644" s="63">
        <v>1.745E-2</v>
      </c>
      <c r="E1644" s="64">
        <v>44189</v>
      </c>
      <c r="F1644" s="65">
        <v>44193</v>
      </c>
      <c r="G1644" s="64">
        <v>44189.917329016207</v>
      </c>
    </row>
    <row r="1645" spans="1:7" outlineLevel="1" x14ac:dyDescent="0.25">
      <c r="A1645" t="s">
        <v>109</v>
      </c>
      <c r="B1645" t="str">
        <f t="shared" si="25"/>
        <v>INR44188</v>
      </c>
      <c r="C1645" s="36" t="s">
        <v>321</v>
      </c>
      <c r="D1645" s="63">
        <v>1.7430000000000001E-2</v>
      </c>
      <c r="E1645" s="64">
        <v>44188</v>
      </c>
      <c r="F1645" s="65">
        <v>44188</v>
      </c>
      <c r="G1645" s="64">
        <v>44188.917328854164</v>
      </c>
    </row>
    <row r="1646" spans="1:7" outlineLevel="1" x14ac:dyDescent="0.25">
      <c r="A1646" t="s">
        <v>109</v>
      </c>
      <c r="B1646" t="str">
        <f t="shared" si="25"/>
        <v>INR44187</v>
      </c>
      <c r="C1646" s="36" t="s">
        <v>321</v>
      </c>
      <c r="D1646" s="63">
        <v>1.7479999999999999E-2</v>
      </c>
      <c r="E1646" s="64">
        <v>44187</v>
      </c>
      <c r="F1646" s="65">
        <v>44187</v>
      </c>
      <c r="G1646" s="64">
        <v>44187.917285185184</v>
      </c>
    </row>
    <row r="1647" spans="1:7" outlineLevel="1" x14ac:dyDescent="0.25">
      <c r="A1647" t="s">
        <v>109</v>
      </c>
      <c r="B1647" t="str">
        <f t="shared" si="25"/>
        <v>INR44186</v>
      </c>
      <c r="C1647" s="36" t="s">
        <v>321</v>
      </c>
      <c r="D1647" s="63">
        <v>1.736E-2</v>
      </c>
      <c r="E1647" s="64">
        <v>44186</v>
      </c>
      <c r="F1647" s="65">
        <v>44186</v>
      </c>
      <c r="G1647" s="64">
        <v>44186.917208645835</v>
      </c>
    </row>
    <row r="1648" spans="1:7" outlineLevel="1" x14ac:dyDescent="0.25">
      <c r="A1648" t="s">
        <v>109</v>
      </c>
      <c r="B1648" t="str">
        <f t="shared" si="25"/>
        <v>INR44183</v>
      </c>
      <c r="C1648" s="36" t="s">
        <v>321</v>
      </c>
      <c r="D1648" s="63">
        <v>1.737E-2</v>
      </c>
      <c r="E1648" s="64">
        <v>44183</v>
      </c>
      <c r="F1648" s="65">
        <v>44185</v>
      </c>
      <c r="G1648" s="64">
        <v>44183.918056944443</v>
      </c>
    </row>
    <row r="1649" spans="1:7" outlineLevel="1" x14ac:dyDescent="0.25">
      <c r="A1649" t="s">
        <v>109</v>
      </c>
      <c r="B1649" t="str">
        <f t="shared" si="25"/>
        <v>INR44182</v>
      </c>
      <c r="C1649" s="36" t="s">
        <v>321</v>
      </c>
      <c r="D1649" s="63">
        <v>1.729E-2</v>
      </c>
      <c r="E1649" s="64">
        <v>44182</v>
      </c>
      <c r="F1649" s="65">
        <v>44182</v>
      </c>
      <c r="G1649" s="64">
        <v>44182.918008564811</v>
      </c>
    </row>
    <row r="1650" spans="1:7" outlineLevel="1" x14ac:dyDescent="0.25">
      <c r="A1650" t="s">
        <v>109</v>
      </c>
      <c r="B1650" t="str">
        <f t="shared" si="25"/>
        <v>INR44181</v>
      </c>
      <c r="C1650" s="36" t="s">
        <v>321</v>
      </c>
      <c r="D1650" s="63">
        <v>1.7319999999999999E-2</v>
      </c>
      <c r="E1650" s="64">
        <v>44181</v>
      </c>
      <c r="F1650" s="65">
        <v>44181</v>
      </c>
      <c r="G1650" s="64">
        <v>44181.917786226855</v>
      </c>
    </row>
    <row r="1651" spans="1:7" outlineLevel="1" x14ac:dyDescent="0.25">
      <c r="A1651" t="s">
        <v>109</v>
      </c>
      <c r="B1651" t="str">
        <f t="shared" si="25"/>
        <v>INR44180</v>
      </c>
      <c r="C1651" s="36" t="s">
        <v>321</v>
      </c>
      <c r="D1651" s="63">
        <v>1.729E-2</v>
      </c>
      <c r="E1651" s="64">
        <v>44180</v>
      </c>
      <c r="F1651" s="65">
        <v>44180</v>
      </c>
      <c r="G1651" s="64">
        <v>44180.917759108794</v>
      </c>
    </row>
    <row r="1652" spans="1:7" outlineLevel="1" x14ac:dyDescent="0.25">
      <c r="A1652" t="s">
        <v>109</v>
      </c>
      <c r="B1652" t="str">
        <f t="shared" si="25"/>
        <v>INR44179</v>
      </c>
      <c r="C1652" s="36" t="s">
        <v>321</v>
      </c>
      <c r="D1652" s="63">
        <v>1.7330000000000002E-2</v>
      </c>
      <c r="E1652" s="64">
        <v>44179</v>
      </c>
      <c r="F1652" s="65">
        <v>44179</v>
      </c>
      <c r="G1652" s="64">
        <v>44179.917695636577</v>
      </c>
    </row>
    <row r="1653" spans="1:7" outlineLevel="1" x14ac:dyDescent="0.25">
      <c r="A1653" t="s">
        <v>109</v>
      </c>
      <c r="B1653" t="str">
        <f t="shared" si="25"/>
        <v>INR44176</v>
      </c>
      <c r="C1653" s="36" t="s">
        <v>321</v>
      </c>
      <c r="D1653" s="63">
        <v>1.7309999999999999E-2</v>
      </c>
      <c r="E1653" s="64">
        <v>44176</v>
      </c>
      <c r="F1653" s="65">
        <v>44178</v>
      </c>
      <c r="G1653" s="64">
        <v>44176.917604745373</v>
      </c>
    </row>
    <row r="1654" spans="1:7" outlineLevel="1" x14ac:dyDescent="0.25">
      <c r="A1654" t="s">
        <v>109</v>
      </c>
      <c r="B1654" t="str">
        <f t="shared" si="25"/>
        <v>INR44175</v>
      </c>
      <c r="C1654" s="36" t="s">
        <v>321</v>
      </c>
      <c r="D1654" s="63">
        <v>1.7270000000000001E-2</v>
      </c>
      <c r="E1654" s="64">
        <v>44175</v>
      </c>
      <c r="F1654" s="65">
        <v>44175</v>
      </c>
      <c r="G1654" s="64">
        <v>44175.917578009263</v>
      </c>
    </row>
    <row r="1655" spans="1:7" outlineLevel="1" x14ac:dyDescent="0.25">
      <c r="A1655" t="s">
        <v>109</v>
      </c>
      <c r="B1655" t="str">
        <f t="shared" si="25"/>
        <v>INR44174</v>
      </c>
      <c r="C1655" s="36" t="s">
        <v>321</v>
      </c>
      <c r="D1655" s="63">
        <v>1.737E-2</v>
      </c>
      <c r="E1655" s="64">
        <v>44174</v>
      </c>
      <c r="F1655" s="65">
        <v>44174</v>
      </c>
      <c r="G1655" s="64">
        <v>44174.917545254626</v>
      </c>
    </row>
    <row r="1656" spans="1:7" outlineLevel="1" x14ac:dyDescent="0.25">
      <c r="A1656" t="s">
        <v>109</v>
      </c>
      <c r="B1656" t="str">
        <f t="shared" si="25"/>
        <v>INR44173</v>
      </c>
      <c r="C1656" s="36" t="s">
        <v>321</v>
      </c>
      <c r="D1656" s="63">
        <v>1.738E-2</v>
      </c>
      <c r="E1656" s="64">
        <v>44173</v>
      </c>
      <c r="F1656" s="65">
        <v>44173</v>
      </c>
      <c r="G1656" s="64">
        <v>44173.917465740742</v>
      </c>
    </row>
    <row r="1657" spans="1:7" outlineLevel="1" x14ac:dyDescent="0.25">
      <c r="A1657" t="s">
        <v>109</v>
      </c>
      <c r="B1657" t="str">
        <f t="shared" si="25"/>
        <v>INR44172</v>
      </c>
      <c r="C1657" s="36" t="s">
        <v>321</v>
      </c>
      <c r="D1657" s="63">
        <v>1.7330000000000002E-2</v>
      </c>
      <c r="E1657" s="64">
        <v>44172</v>
      </c>
      <c r="F1657" s="65">
        <v>44172</v>
      </c>
      <c r="G1657" s="64">
        <v>44172.917364699075</v>
      </c>
    </row>
    <row r="1658" spans="1:7" outlineLevel="1" x14ac:dyDescent="0.25">
      <c r="A1658" t="s">
        <v>109</v>
      </c>
      <c r="B1658" t="str">
        <f t="shared" si="25"/>
        <v>INR44169</v>
      </c>
      <c r="C1658" s="36" t="s">
        <v>321</v>
      </c>
      <c r="D1658" s="63">
        <v>1.7350000000000001E-2</v>
      </c>
      <c r="E1658" s="64">
        <v>44169</v>
      </c>
      <c r="F1658" s="65">
        <v>44171</v>
      </c>
      <c r="G1658" s="64">
        <v>44169.917272766201</v>
      </c>
    </row>
    <row r="1659" spans="1:7" outlineLevel="1" x14ac:dyDescent="0.25">
      <c r="A1659" t="s">
        <v>109</v>
      </c>
      <c r="B1659" t="str">
        <f t="shared" si="25"/>
        <v>INR44168</v>
      </c>
      <c r="C1659" s="36" t="s">
        <v>321</v>
      </c>
      <c r="D1659" s="63">
        <v>1.745E-2</v>
      </c>
      <c r="E1659" s="64">
        <v>44168</v>
      </c>
      <c r="F1659" s="65">
        <v>44168</v>
      </c>
      <c r="G1659" s="64">
        <v>44168.917229629631</v>
      </c>
    </row>
    <row r="1660" spans="1:7" outlineLevel="1" x14ac:dyDescent="0.25">
      <c r="A1660" t="s">
        <v>109</v>
      </c>
      <c r="B1660" t="str">
        <f t="shared" si="25"/>
        <v>INR44167</v>
      </c>
      <c r="C1660" s="36" t="s">
        <v>321</v>
      </c>
      <c r="D1660" s="63">
        <v>1.754E-2</v>
      </c>
      <c r="E1660" s="64">
        <v>44167</v>
      </c>
      <c r="F1660" s="65">
        <v>44167</v>
      </c>
      <c r="G1660" s="64">
        <v>44167.917205289355</v>
      </c>
    </row>
    <row r="1661" spans="1:7" outlineLevel="1" x14ac:dyDescent="0.25">
      <c r="A1661" t="s">
        <v>109</v>
      </c>
      <c r="B1661" t="str">
        <f t="shared" si="25"/>
        <v>INR44166</v>
      </c>
      <c r="C1661" s="36" t="s">
        <v>321</v>
      </c>
      <c r="D1661" s="63">
        <v>1.7610000000000001E-2</v>
      </c>
      <c r="E1661" s="64">
        <v>44166</v>
      </c>
      <c r="F1661" s="65">
        <v>44166</v>
      </c>
      <c r="G1661" s="64">
        <v>44166.917142395832</v>
      </c>
    </row>
    <row r="1662" spans="1:7" outlineLevel="1" x14ac:dyDescent="0.25">
      <c r="A1662" t="s">
        <v>109</v>
      </c>
      <c r="B1662" t="str">
        <f t="shared" si="25"/>
        <v>INR44165</v>
      </c>
      <c r="C1662" s="36" t="s">
        <v>321</v>
      </c>
      <c r="D1662" s="63">
        <v>1.7520000000000001E-2</v>
      </c>
      <c r="E1662" s="64">
        <v>44165</v>
      </c>
      <c r="F1662" s="65">
        <v>44165</v>
      </c>
      <c r="G1662" s="64">
        <v>44165.917064849535</v>
      </c>
    </row>
    <row r="1663" spans="1:7" outlineLevel="1" x14ac:dyDescent="0.25">
      <c r="A1663" t="s">
        <v>109</v>
      </c>
      <c r="B1663" t="str">
        <f t="shared" si="25"/>
        <v>INR44162</v>
      </c>
      <c r="C1663" s="36" t="s">
        <v>321</v>
      </c>
      <c r="D1663" s="63">
        <v>1.754E-2</v>
      </c>
      <c r="E1663" s="64">
        <v>44162</v>
      </c>
      <c r="F1663" s="65">
        <v>44164</v>
      </c>
      <c r="G1663" s="64">
        <v>44162.916942326388</v>
      </c>
    </row>
    <row r="1664" spans="1:7" outlineLevel="1" x14ac:dyDescent="0.25">
      <c r="A1664" t="s">
        <v>109</v>
      </c>
      <c r="B1664" t="str">
        <f t="shared" si="25"/>
        <v>INR44161</v>
      </c>
      <c r="C1664" s="36" t="s">
        <v>321</v>
      </c>
      <c r="D1664" s="63">
        <v>1.763E-2</v>
      </c>
      <c r="E1664" s="64">
        <v>44161</v>
      </c>
      <c r="F1664" s="65">
        <v>44161</v>
      </c>
      <c r="G1664" s="64">
        <v>44161.916928275466</v>
      </c>
    </row>
    <row r="1665" spans="1:7" outlineLevel="1" x14ac:dyDescent="0.25">
      <c r="A1665" t="s">
        <v>109</v>
      </c>
      <c r="B1665" t="str">
        <f t="shared" si="25"/>
        <v>INR44160</v>
      </c>
      <c r="C1665" s="36" t="s">
        <v>321</v>
      </c>
      <c r="D1665" s="63">
        <v>1.762E-2</v>
      </c>
      <c r="E1665" s="64">
        <v>44160</v>
      </c>
      <c r="F1665" s="65">
        <v>44160</v>
      </c>
      <c r="G1665" s="64">
        <v>44160.916847418979</v>
      </c>
    </row>
    <row r="1666" spans="1:7" outlineLevel="1" x14ac:dyDescent="0.25">
      <c r="A1666" t="s">
        <v>109</v>
      </c>
      <c r="B1666" t="str">
        <f t="shared" si="25"/>
        <v>INR44159</v>
      </c>
      <c r="C1666" s="36" t="s">
        <v>321</v>
      </c>
      <c r="D1666" s="63">
        <v>1.7590000000000001E-2</v>
      </c>
      <c r="E1666" s="64">
        <v>44159</v>
      </c>
      <c r="F1666" s="65">
        <v>44159</v>
      </c>
      <c r="G1666" s="64">
        <v>44159.916795636571</v>
      </c>
    </row>
    <row r="1667" spans="1:7" outlineLevel="1" x14ac:dyDescent="0.25">
      <c r="A1667" t="s">
        <v>109</v>
      </c>
      <c r="B1667" t="str">
        <f t="shared" si="25"/>
        <v>INR44158</v>
      </c>
      <c r="C1667" s="36" t="s">
        <v>321</v>
      </c>
      <c r="D1667" s="63">
        <v>1.763E-2</v>
      </c>
      <c r="E1667" s="64">
        <v>44158</v>
      </c>
      <c r="F1667" s="65">
        <v>44158</v>
      </c>
      <c r="G1667" s="64">
        <v>44158.91676443287</v>
      </c>
    </row>
    <row r="1668" spans="1:7" outlineLevel="1" x14ac:dyDescent="0.25">
      <c r="A1668" t="s">
        <v>109</v>
      </c>
      <c r="B1668" t="str">
        <f t="shared" si="25"/>
        <v>INR44155</v>
      </c>
      <c r="C1668" s="36" t="s">
        <v>321</v>
      </c>
      <c r="D1668" s="63">
        <v>1.763E-2</v>
      </c>
      <c r="E1668" s="64">
        <v>44155</v>
      </c>
      <c r="F1668" s="65">
        <v>44157</v>
      </c>
      <c r="G1668" s="64">
        <v>44155.918238969905</v>
      </c>
    </row>
    <row r="1669" spans="1:7" outlineLevel="1" x14ac:dyDescent="0.25">
      <c r="A1669" t="s">
        <v>109</v>
      </c>
      <c r="B1669" t="str">
        <f t="shared" si="25"/>
        <v>INR44154</v>
      </c>
      <c r="C1669" s="36" t="s">
        <v>321</v>
      </c>
      <c r="D1669" s="63">
        <v>1.7639999999999999E-2</v>
      </c>
      <c r="E1669" s="64">
        <v>44154</v>
      </c>
      <c r="F1669" s="65">
        <v>44154</v>
      </c>
      <c r="G1669" s="64">
        <v>44154.918178009262</v>
      </c>
    </row>
    <row r="1670" spans="1:7" outlineLevel="1" x14ac:dyDescent="0.25">
      <c r="A1670" t="s">
        <v>109</v>
      </c>
      <c r="B1670" t="str">
        <f t="shared" ref="B1670:B1733" si="26">C1670&amp;E1670</f>
        <v>INR44153</v>
      </c>
      <c r="C1670" s="36" t="s">
        <v>321</v>
      </c>
      <c r="D1670" s="63">
        <v>1.762E-2</v>
      </c>
      <c r="E1670" s="64">
        <v>44153</v>
      </c>
      <c r="F1670" s="65">
        <v>44153</v>
      </c>
      <c r="G1670" s="64">
        <v>44153.918149502315</v>
      </c>
    </row>
    <row r="1671" spans="1:7" outlineLevel="1" x14ac:dyDescent="0.25">
      <c r="A1671" t="s">
        <v>109</v>
      </c>
      <c r="B1671" t="str">
        <f t="shared" si="26"/>
        <v>INR44152</v>
      </c>
      <c r="C1671" s="36" t="s">
        <v>321</v>
      </c>
      <c r="D1671" s="63">
        <v>1.7590000000000001E-2</v>
      </c>
      <c r="E1671" s="64">
        <v>44152</v>
      </c>
      <c r="F1671" s="65">
        <v>44152</v>
      </c>
      <c r="G1671" s="64">
        <v>44152.918135150459</v>
      </c>
    </row>
    <row r="1672" spans="1:7" outlineLevel="1" x14ac:dyDescent="0.25">
      <c r="A1672" t="s">
        <v>109</v>
      </c>
      <c r="B1672" t="str">
        <f t="shared" si="26"/>
        <v>INR44151</v>
      </c>
      <c r="C1672" s="36" t="s">
        <v>321</v>
      </c>
      <c r="D1672" s="63">
        <v>1.7579999999999998E-2</v>
      </c>
      <c r="E1672" s="64">
        <v>44151</v>
      </c>
      <c r="F1672" s="65">
        <v>44151</v>
      </c>
      <c r="G1672" s="64">
        <v>44151.918084606485</v>
      </c>
    </row>
    <row r="1673" spans="1:7" outlineLevel="1" x14ac:dyDescent="0.25">
      <c r="A1673" t="s">
        <v>109</v>
      </c>
      <c r="B1673" t="str">
        <f t="shared" si="26"/>
        <v>INR44148</v>
      </c>
      <c r="C1673" s="36" t="s">
        <v>321</v>
      </c>
      <c r="D1673" s="63">
        <v>1.762E-2</v>
      </c>
      <c r="E1673" s="64">
        <v>44148</v>
      </c>
      <c r="F1673" s="65">
        <v>44150</v>
      </c>
      <c r="G1673" s="64">
        <v>44148.917906516202</v>
      </c>
    </row>
    <row r="1674" spans="1:7" outlineLevel="1" x14ac:dyDescent="0.25">
      <c r="A1674" t="s">
        <v>109</v>
      </c>
      <c r="B1674" t="str">
        <f t="shared" si="26"/>
        <v>INR44147</v>
      </c>
      <c r="C1674" s="36" t="s">
        <v>321</v>
      </c>
      <c r="D1674" s="63">
        <v>1.7579999999999998E-2</v>
      </c>
      <c r="E1674" s="64">
        <v>44147</v>
      </c>
      <c r="F1674" s="65">
        <v>44147</v>
      </c>
      <c r="G1674" s="64">
        <v>44147.917910613425</v>
      </c>
    </row>
    <row r="1675" spans="1:7" outlineLevel="1" x14ac:dyDescent="0.25">
      <c r="A1675" t="s">
        <v>109</v>
      </c>
      <c r="B1675" t="str">
        <f t="shared" si="26"/>
        <v>INR44145</v>
      </c>
      <c r="C1675" s="36" t="s">
        <v>321</v>
      </c>
      <c r="D1675" s="63">
        <v>1.7520000000000001E-2</v>
      </c>
      <c r="E1675" s="64">
        <v>44145</v>
      </c>
      <c r="F1675" s="65">
        <v>44146</v>
      </c>
      <c r="G1675" s="64">
        <v>44145.917824039352</v>
      </c>
    </row>
    <row r="1676" spans="1:7" outlineLevel="1" x14ac:dyDescent="0.25">
      <c r="A1676" t="s">
        <v>109</v>
      </c>
      <c r="B1676" t="str">
        <f t="shared" si="26"/>
        <v>INR44144</v>
      </c>
      <c r="C1676" s="36" t="s">
        <v>321</v>
      </c>
      <c r="D1676" s="63">
        <v>1.754E-2</v>
      </c>
      <c r="E1676" s="64">
        <v>44144</v>
      </c>
      <c r="F1676" s="65">
        <v>44144</v>
      </c>
      <c r="G1676" s="64">
        <v>44144.917735682873</v>
      </c>
    </row>
    <row r="1677" spans="1:7" outlineLevel="1" x14ac:dyDescent="0.25">
      <c r="A1677" t="s">
        <v>109</v>
      </c>
      <c r="B1677" t="str">
        <f t="shared" si="26"/>
        <v>JPY44484</v>
      </c>
      <c r="C1677" s="36" t="s">
        <v>322</v>
      </c>
      <c r="D1677" s="63">
        <v>1.0829999999999999E-2</v>
      </c>
      <c r="E1677" s="64">
        <v>44484</v>
      </c>
      <c r="F1677" s="65">
        <v>73050</v>
      </c>
      <c r="G1677" s="64">
        <v>44484.917950312498</v>
      </c>
    </row>
    <row r="1678" spans="1:7" outlineLevel="1" x14ac:dyDescent="0.25">
      <c r="A1678" t="s">
        <v>109</v>
      </c>
      <c r="B1678" t="str">
        <f t="shared" si="26"/>
        <v>JPY44483</v>
      </c>
      <c r="C1678" s="36" t="s">
        <v>322</v>
      </c>
      <c r="D1678" s="63">
        <v>1.089E-2</v>
      </c>
      <c r="E1678" s="64">
        <v>44483</v>
      </c>
      <c r="F1678" s="65">
        <v>44483</v>
      </c>
      <c r="G1678" s="64">
        <v>44483.917875775463</v>
      </c>
    </row>
    <row r="1679" spans="1:7" outlineLevel="1" x14ac:dyDescent="0.25">
      <c r="A1679" t="s">
        <v>109</v>
      </c>
      <c r="B1679" t="str">
        <f t="shared" si="26"/>
        <v>JPY44482</v>
      </c>
      <c r="C1679" s="36" t="s">
        <v>322</v>
      </c>
      <c r="D1679" s="63">
        <v>1.0970000000000001E-2</v>
      </c>
      <c r="E1679" s="64">
        <v>44482</v>
      </c>
      <c r="F1679" s="65">
        <v>44482</v>
      </c>
      <c r="G1679" s="64">
        <v>44482.917871759259</v>
      </c>
    </row>
    <row r="1680" spans="1:7" outlineLevel="1" x14ac:dyDescent="0.25">
      <c r="A1680" t="s">
        <v>109</v>
      </c>
      <c r="B1680" t="str">
        <f t="shared" si="26"/>
        <v>JPY44481</v>
      </c>
      <c r="C1680" s="36" t="s">
        <v>322</v>
      </c>
      <c r="D1680" s="63">
        <v>1.0970000000000001E-2</v>
      </c>
      <c r="E1680" s="64">
        <v>44481</v>
      </c>
      <c r="F1680" s="65">
        <v>44481</v>
      </c>
      <c r="G1680" s="64">
        <v>44481.917802118056</v>
      </c>
    </row>
    <row r="1681" spans="1:7" outlineLevel="1" x14ac:dyDescent="0.25">
      <c r="A1681" t="s">
        <v>109</v>
      </c>
      <c r="B1681" t="str">
        <f t="shared" si="26"/>
        <v>JPY44477</v>
      </c>
      <c r="C1681" s="36" t="s">
        <v>322</v>
      </c>
      <c r="D1681" s="63">
        <v>1.1140000000000001E-2</v>
      </c>
      <c r="E1681" s="64">
        <v>44477</v>
      </c>
      <c r="F1681" s="65">
        <v>44480</v>
      </c>
      <c r="G1681" s="64">
        <v>44477.917705868058</v>
      </c>
    </row>
    <row r="1682" spans="1:7" outlineLevel="1" x14ac:dyDescent="0.25">
      <c r="A1682" t="s">
        <v>109</v>
      </c>
      <c r="B1682" t="str">
        <f t="shared" si="26"/>
        <v>JPY44476</v>
      </c>
      <c r="C1682" s="36" t="s">
        <v>322</v>
      </c>
      <c r="D1682" s="63">
        <v>1.1259999999999999E-2</v>
      </c>
      <c r="E1682" s="64">
        <v>44476</v>
      </c>
      <c r="F1682" s="65">
        <v>44476</v>
      </c>
      <c r="G1682" s="64">
        <v>44476.917658101855</v>
      </c>
    </row>
    <row r="1683" spans="1:7" outlineLevel="1" x14ac:dyDescent="0.25">
      <c r="A1683" t="s">
        <v>109</v>
      </c>
      <c r="B1683" t="str">
        <f t="shared" si="26"/>
        <v>JPY44475</v>
      </c>
      <c r="C1683" s="36" t="s">
        <v>322</v>
      </c>
      <c r="D1683" s="63">
        <v>1.133E-2</v>
      </c>
      <c r="E1683" s="64">
        <v>44475</v>
      </c>
      <c r="F1683" s="65">
        <v>44475</v>
      </c>
      <c r="G1683" s="64">
        <v>44475.917569062498</v>
      </c>
    </row>
    <row r="1684" spans="1:7" outlineLevel="1" x14ac:dyDescent="0.25">
      <c r="A1684" t="s">
        <v>109</v>
      </c>
      <c r="B1684" t="str">
        <f t="shared" si="26"/>
        <v>JPY44474</v>
      </c>
      <c r="C1684" s="36" t="s">
        <v>322</v>
      </c>
      <c r="D1684" s="63">
        <v>1.129E-2</v>
      </c>
      <c r="E1684" s="64">
        <v>44474</v>
      </c>
      <c r="F1684" s="65">
        <v>44474</v>
      </c>
      <c r="G1684" s="64">
        <v>44474.9175412037</v>
      </c>
    </row>
    <row r="1685" spans="1:7" outlineLevel="1" x14ac:dyDescent="0.25">
      <c r="A1685" t="s">
        <v>109</v>
      </c>
      <c r="B1685" t="str">
        <f t="shared" si="26"/>
        <v>JPY44473</v>
      </c>
      <c r="C1685" s="36" t="s">
        <v>322</v>
      </c>
      <c r="D1685" s="63">
        <v>1.1339999999999999E-2</v>
      </c>
      <c r="E1685" s="64">
        <v>44473</v>
      </c>
      <c r="F1685" s="65">
        <v>44473</v>
      </c>
      <c r="G1685" s="64">
        <v>44473.91753564815</v>
      </c>
    </row>
    <row r="1686" spans="1:7" outlineLevel="1" x14ac:dyDescent="0.25">
      <c r="A1686" t="s">
        <v>109</v>
      </c>
      <c r="B1686" t="str">
        <f t="shared" si="26"/>
        <v>JPY44470</v>
      </c>
      <c r="C1686" s="36" t="s">
        <v>322</v>
      </c>
      <c r="D1686" s="63">
        <v>1.14E-2</v>
      </c>
      <c r="E1686" s="64">
        <v>44470</v>
      </c>
      <c r="F1686" s="65">
        <v>44472</v>
      </c>
      <c r="G1686" s="64">
        <v>44470.91745385417</v>
      </c>
    </row>
    <row r="1687" spans="1:7" outlineLevel="1" x14ac:dyDescent="0.25">
      <c r="A1687" t="s">
        <v>109</v>
      </c>
      <c r="B1687" t="str">
        <f t="shared" si="26"/>
        <v>JPY44468</v>
      </c>
      <c r="C1687" s="36" t="s">
        <v>322</v>
      </c>
      <c r="D1687" s="63">
        <v>1.1390000000000001E-2</v>
      </c>
      <c r="E1687" s="64">
        <v>44468</v>
      </c>
      <c r="F1687" s="65">
        <v>44469</v>
      </c>
      <c r="G1687" s="64">
        <v>44468.91738900463</v>
      </c>
    </row>
    <row r="1688" spans="1:7" outlineLevel="1" x14ac:dyDescent="0.25">
      <c r="A1688" t="s">
        <v>109</v>
      </c>
      <c r="B1688" t="str">
        <f t="shared" si="26"/>
        <v>JPY44467</v>
      </c>
      <c r="C1688" s="36" t="s">
        <v>322</v>
      </c>
      <c r="D1688" s="63">
        <v>1.1379999999999999E-2</v>
      </c>
      <c r="E1688" s="64">
        <v>44467</v>
      </c>
      <c r="F1688" s="65">
        <v>44467</v>
      </c>
      <c r="G1688" s="64">
        <v>44467.917336261577</v>
      </c>
    </row>
    <row r="1689" spans="1:7" outlineLevel="1" x14ac:dyDescent="0.25">
      <c r="A1689" t="s">
        <v>109</v>
      </c>
      <c r="B1689" t="str">
        <f t="shared" si="26"/>
        <v>JPY44466</v>
      </c>
      <c r="C1689" s="36" t="s">
        <v>322</v>
      </c>
      <c r="D1689" s="63">
        <v>1.1390000000000001E-2</v>
      </c>
      <c r="E1689" s="64">
        <v>44466</v>
      </c>
      <c r="F1689" s="65">
        <v>44466</v>
      </c>
      <c r="G1689" s="64">
        <v>44466.917280324073</v>
      </c>
    </row>
    <row r="1690" spans="1:7" outlineLevel="1" x14ac:dyDescent="0.25">
      <c r="A1690" t="s">
        <v>109</v>
      </c>
      <c r="B1690" t="str">
        <f t="shared" si="26"/>
        <v>JPY44463</v>
      </c>
      <c r="C1690" s="36" t="s">
        <v>322</v>
      </c>
      <c r="D1690" s="63">
        <v>1.145E-2</v>
      </c>
      <c r="E1690" s="64">
        <v>44463</v>
      </c>
      <c r="F1690" s="65">
        <v>44465</v>
      </c>
      <c r="G1690" s="64">
        <v>44463.917867824071</v>
      </c>
    </row>
    <row r="1691" spans="1:7" outlineLevel="1" x14ac:dyDescent="0.25">
      <c r="A1691" t="s">
        <v>109</v>
      </c>
      <c r="B1691" t="str">
        <f t="shared" si="26"/>
        <v>JPY44462</v>
      </c>
      <c r="C1691" s="36" t="s">
        <v>322</v>
      </c>
      <c r="D1691" s="63">
        <v>1.149E-2</v>
      </c>
      <c r="E1691" s="64">
        <v>44462</v>
      </c>
      <c r="F1691" s="65">
        <v>44462</v>
      </c>
      <c r="G1691" s="64">
        <v>44462.917878587963</v>
      </c>
    </row>
    <row r="1692" spans="1:7" outlineLevel="1" x14ac:dyDescent="0.25">
      <c r="A1692" t="s">
        <v>109</v>
      </c>
      <c r="B1692" t="str">
        <f t="shared" si="26"/>
        <v>JPY44461</v>
      </c>
      <c r="C1692" s="36" t="s">
        <v>322</v>
      </c>
      <c r="D1692" s="63">
        <v>1.1639999999999999E-2</v>
      </c>
      <c r="E1692" s="64">
        <v>44461</v>
      </c>
      <c r="F1692" s="65">
        <v>44461</v>
      </c>
      <c r="G1692" s="64">
        <v>44461.917839004629</v>
      </c>
    </row>
    <row r="1693" spans="1:7" outlineLevel="1" x14ac:dyDescent="0.25">
      <c r="A1693" t="s">
        <v>109</v>
      </c>
      <c r="B1693" t="str">
        <f t="shared" si="26"/>
        <v>JPY44460</v>
      </c>
      <c r="C1693" s="36" t="s">
        <v>322</v>
      </c>
      <c r="D1693" s="63">
        <v>1.171E-2</v>
      </c>
      <c r="E1693" s="64">
        <v>44460</v>
      </c>
      <c r="F1693" s="65">
        <v>44460</v>
      </c>
      <c r="G1693" s="64">
        <v>44460.917817013891</v>
      </c>
    </row>
    <row r="1694" spans="1:7" outlineLevel="1" x14ac:dyDescent="0.25">
      <c r="A1694" t="s">
        <v>109</v>
      </c>
      <c r="B1694" t="str">
        <f t="shared" si="26"/>
        <v>JPY44459</v>
      </c>
      <c r="C1694" s="36" t="s">
        <v>322</v>
      </c>
      <c r="D1694" s="63">
        <v>1.172E-2</v>
      </c>
      <c r="E1694" s="64">
        <v>44459</v>
      </c>
      <c r="F1694" s="65">
        <v>44459</v>
      </c>
      <c r="G1694" s="64">
        <v>44459.917747418978</v>
      </c>
    </row>
    <row r="1695" spans="1:7" outlineLevel="1" x14ac:dyDescent="0.25">
      <c r="A1695" t="s">
        <v>109</v>
      </c>
      <c r="B1695" t="str">
        <f t="shared" si="26"/>
        <v>JPY44456</v>
      </c>
      <c r="C1695" s="36" t="s">
        <v>322</v>
      </c>
      <c r="D1695" s="63">
        <v>1.157E-2</v>
      </c>
      <c r="E1695" s="64">
        <v>44456</v>
      </c>
      <c r="F1695" s="65">
        <v>44458</v>
      </c>
      <c r="G1695" s="64">
        <v>44456.917653553239</v>
      </c>
    </row>
    <row r="1696" spans="1:7" outlineLevel="1" x14ac:dyDescent="0.25">
      <c r="A1696" t="s">
        <v>109</v>
      </c>
      <c r="B1696" t="str">
        <f t="shared" si="26"/>
        <v>JPY44455</v>
      </c>
      <c r="C1696" s="36" t="s">
        <v>322</v>
      </c>
      <c r="D1696" s="63">
        <v>1.1560000000000001E-2</v>
      </c>
      <c r="E1696" s="64">
        <v>44455</v>
      </c>
      <c r="F1696" s="65">
        <v>44455</v>
      </c>
      <c r="G1696" s="64">
        <v>44455.917641932872</v>
      </c>
    </row>
    <row r="1697" spans="1:7" outlineLevel="1" x14ac:dyDescent="0.25">
      <c r="A1697" t="s">
        <v>109</v>
      </c>
      <c r="B1697" t="str">
        <f t="shared" si="26"/>
        <v>JPY44454</v>
      </c>
      <c r="C1697" s="36" t="s">
        <v>322</v>
      </c>
      <c r="D1697" s="63">
        <v>1.157E-2</v>
      </c>
      <c r="E1697" s="64">
        <v>44454</v>
      </c>
      <c r="F1697" s="65">
        <v>44454</v>
      </c>
      <c r="G1697" s="64">
        <v>44454.917585960648</v>
      </c>
    </row>
    <row r="1698" spans="1:7" outlineLevel="1" x14ac:dyDescent="0.25">
      <c r="A1698" t="s">
        <v>109</v>
      </c>
      <c r="B1698" t="str">
        <f t="shared" si="26"/>
        <v>JPY44453</v>
      </c>
      <c r="C1698" s="36" t="s">
        <v>322</v>
      </c>
      <c r="D1698" s="63">
        <v>1.154E-2</v>
      </c>
      <c r="E1698" s="64">
        <v>44453</v>
      </c>
      <c r="F1698" s="65">
        <v>44453</v>
      </c>
      <c r="G1698" s="64">
        <v>44453.917549039354</v>
      </c>
    </row>
    <row r="1699" spans="1:7" outlineLevel="1" x14ac:dyDescent="0.25">
      <c r="A1699" t="s">
        <v>109</v>
      </c>
      <c r="B1699" t="str">
        <f t="shared" si="26"/>
        <v>JPY44452</v>
      </c>
      <c r="C1699" s="36" t="s">
        <v>322</v>
      </c>
      <c r="D1699" s="63">
        <v>1.1509999999999999E-2</v>
      </c>
      <c r="E1699" s="64">
        <v>44452</v>
      </c>
      <c r="F1699" s="65">
        <v>44452</v>
      </c>
      <c r="G1699" s="64">
        <v>44452.917141053244</v>
      </c>
    </row>
    <row r="1700" spans="1:7" outlineLevel="1" x14ac:dyDescent="0.25">
      <c r="A1700" t="s">
        <v>109</v>
      </c>
      <c r="B1700" t="str">
        <f t="shared" si="26"/>
        <v>JPY44449</v>
      </c>
      <c r="C1700" s="36" t="s">
        <v>322</v>
      </c>
      <c r="D1700" s="63">
        <v>1.149E-2</v>
      </c>
      <c r="E1700" s="64">
        <v>44449</v>
      </c>
      <c r="F1700" s="65">
        <v>44451</v>
      </c>
      <c r="G1700" s="64">
        <v>44449.917072071759</v>
      </c>
    </row>
    <row r="1701" spans="1:7" outlineLevel="1" x14ac:dyDescent="0.25">
      <c r="A1701" t="s">
        <v>109</v>
      </c>
      <c r="B1701" t="str">
        <f t="shared" si="26"/>
        <v>JPY44448</v>
      </c>
      <c r="C1701" s="36" t="s">
        <v>322</v>
      </c>
      <c r="D1701" s="63">
        <v>1.153E-2</v>
      </c>
      <c r="E1701" s="64">
        <v>44448</v>
      </c>
      <c r="F1701" s="65">
        <v>44448</v>
      </c>
      <c r="G1701" s="64">
        <v>44448.916998726854</v>
      </c>
    </row>
    <row r="1702" spans="1:7" outlineLevel="1" x14ac:dyDescent="0.25">
      <c r="A1702" t="s">
        <v>109</v>
      </c>
      <c r="B1702" t="str">
        <f t="shared" si="26"/>
        <v>JPY44447</v>
      </c>
      <c r="C1702" s="36" t="s">
        <v>322</v>
      </c>
      <c r="D1702" s="63">
        <v>1.15E-2</v>
      </c>
      <c r="E1702" s="64">
        <v>44447</v>
      </c>
      <c r="F1702" s="65">
        <v>44447</v>
      </c>
      <c r="G1702" s="64">
        <v>44447.916981365743</v>
      </c>
    </row>
    <row r="1703" spans="1:7" outlineLevel="1" x14ac:dyDescent="0.25">
      <c r="A1703" t="s">
        <v>109</v>
      </c>
      <c r="B1703" t="str">
        <f t="shared" si="26"/>
        <v>JPY44446</v>
      </c>
      <c r="C1703" s="36" t="s">
        <v>322</v>
      </c>
      <c r="D1703" s="63">
        <v>1.145E-2</v>
      </c>
      <c r="E1703" s="64">
        <v>44446</v>
      </c>
      <c r="F1703" s="65">
        <v>44446</v>
      </c>
      <c r="G1703" s="64">
        <v>44446.91695471065</v>
      </c>
    </row>
    <row r="1704" spans="1:7" outlineLevel="1" x14ac:dyDescent="0.25">
      <c r="A1704" t="s">
        <v>109</v>
      </c>
      <c r="B1704" t="str">
        <f t="shared" si="26"/>
        <v>JPY44442</v>
      </c>
      <c r="C1704" s="36" t="s">
        <v>322</v>
      </c>
      <c r="D1704" s="63">
        <v>1.141E-2</v>
      </c>
      <c r="E1704" s="64">
        <v>44442</v>
      </c>
      <c r="F1704" s="65">
        <v>44445</v>
      </c>
      <c r="G1704" s="64">
        <v>44442.916798726852</v>
      </c>
    </row>
    <row r="1705" spans="1:7" outlineLevel="1" x14ac:dyDescent="0.25">
      <c r="A1705" t="s">
        <v>109</v>
      </c>
      <c r="B1705" t="str">
        <f t="shared" si="26"/>
        <v>JPY44441</v>
      </c>
      <c r="C1705" s="36" t="s">
        <v>322</v>
      </c>
      <c r="D1705" s="63">
        <v>1.1429999999999999E-2</v>
      </c>
      <c r="E1705" s="64">
        <v>44441</v>
      </c>
      <c r="F1705" s="65">
        <v>44441</v>
      </c>
      <c r="G1705" s="64">
        <v>44441.916770370372</v>
      </c>
    </row>
    <row r="1706" spans="1:7" outlineLevel="1" x14ac:dyDescent="0.25">
      <c r="A1706" t="s">
        <v>109</v>
      </c>
      <c r="B1706" t="str">
        <f t="shared" si="26"/>
        <v>JPY44440</v>
      </c>
      <c r="C1706" s="36" t="s">
        <v>322</v>
      </c>
      <c r="D1706" s="63">
        <v>1.146E-2</v>
      </c>
      <c r="E1706" s="64">
        <v>44440</v>
      </c>
      <c r="F1706" s="65">
        <v>44440</v>
      </c>
      <c r="G1706" s="64">
        <v>44440.916771493059</v>
      </c>
    </row>
    <row r="1707" spans="1:7" outlineLevel="1" x14ac:dyDescent="0.25">
      <c r="A1707" t="s">
        <v>109</v>
      </c>
      <c r="B1707" t="str">
        <f t="shared" si="26"/>
        <v>JPY44439</v>
      </c>
      <c r="C1707" s="36" t="s">
        <v>322</v>
      </c>
      <c r="D1707" s="63">
        <v>1.1480000000000001E-2</v>
      </c>
      <c r="E1707" s="64">
        <v>44439</v>
      </c>
      <c r="F1707" s="65">
        <v>44439</v>
      </c>
      <c r="G1707" s="64">
        <v>44439.920156793982</v>
      </c>
    </row>
    <row r="1708" spans="1:7" outlineLevel="1" x14ac:dyDescent="0.25">
      <c r="A1708" t="s">
        <v>109</v>
      </c>
      <c r="B1708" t="str">
        <f t="shared" si="26"/>
        <v>JPY44438</v>
      </c>
      <c r="C1708" s="36" t="s">
        <v>322</v>
      </c>
      <c r="D1708" s="63">
        <v>1.1469999999999999E-2</v>
      </c>
      <c r="E1708" s="64">
        <v>44438</v>
      </c>
      <c r="F1708" s="65">
        <v>44438</v>
      </c>
      <c r="G1708" s="64">
        <v>44438.92015578704</v>
      </c>
    </row>
    <row r="1709" spans="1:7" outlineLevel="1" x14ac:dyDescent="0.25">
      <c r="A1709" t="s">
        <v>109</v>
      </c>
      <c r="B1709" t="str">
        <f t="shared" si="26"/>
        <v>JPY44435</v>
      </c>
      <c r="C1709" s="36" t="s">
        <v>322</v>
      </c>
      <c r="D1709" s="63">
        <v>1.149E-2</v>
      </c>
      <c r="E1709" s="64">
        <v>44435</v>
      </c>
      <c r="F1709" s="65">
        <v>44437</v>
      </c>
      <c r="G1709" s="64">
        <v>44435.920084837962</v>
      </c>
    </row>
    <row r="1710" spans="1:7" outlineLevel="1" x14ac:dyDescent="0.25">
      <c r="A1710" t="s">
        <v>109</v>
      </c>
      <c r="B1710" t="str">
        <f t="shared" si="26"/>
        <v>JPY44434</v>
      </c>
      <c r="C1710" s="36" t="s">
        <v>322</v>
      </c>
      <c r="D1710" s="63">
        <v>1.149E-2</v>
      </c>
      <c r="E1710" s="64">
        <v>44434</v>
      </c>
      <c r="F1710" s="65">
        <v>44434</v>
      </c>
      <c r="G1710" s="64">
        <v>44434.919944907408</v>
      </c>
    </row>
    <row r="1711" spans="1:7" outlineLevel="1" x14ac:dyDescent="0.25">
      <c r="A1711" t="s">
        <v>109</v>
      </c>
      <c r="B1711" t="str">
        <f t="shared" si="26"/>
        <v>JPY44433</v>
      </c>
      <c r="C1711" s="36" t="s">
        <v>322</v>
      </c>
      <c r="D1711" s="63">
        <v>1.1469999999999999E-2</v>
      </c>
      <c r="E1711" s="64">
        <v>44433</v>
      </c>
      <c r="F1711" s="65">
        <v>44433</v>
      </c>
      <c r="G1711" s="64">
        <v>44433.919950543983</v>
      </c>
    </row>
    <row r="1712" spans="1:7" outlineLevel="1" x14ac:dyDescent="0.25">
      <c r="A1712" t="s">
        <v>109</v>
      </c>
      <c r="B1712" t="str">
        <f t="shared" si="26"/>
        <v>JPY44432</v>
      </c>
      <c r="C1712" s="36" t="s">
        <v>322</v>
      </c>
      <c r="D1712" s="63">
        <v>1.15E-2</v>
      </c>
      <c r="E1712" s="64">
        <v>44432</v>
      </c>
      <c r="F1712" s="65">
        <v>44432</v>
      </c>
      <c r="G1712" s="64">
        <v>44432.919876006941</v>
      </c>
    </row>
    <row r="1713" spans="1:7" outlineLevel="1" x14ac:dyDescent="0.25">
      <c r="A1713" t="s">
        <v>109</v>
      </c>
      <c r="B1713" t="str">
        <f t="shared" si="26"/>
        <v>JPY44431</v>
      </c>
      <c r="C1713" s="36" t="s">
        <v>322</v>
      </c>
      <c r="D1713" s="63">
        <v>1.155E-2</v>
      </c>
      <c r="E1713" s="64">
        <v>44431</v>
      </c>
      <c r="F1713" s="65">
        <v>44431</v>
      </c>
      <c r="G1713" s="64">
        <v>44431.919861076392</v>
      </c>
    </row>
    <row r="1714" spans="1:7" outlineLevel="1" x14ac:dyDescent="0.25">
      <c r="A1714" t="s">
        <v>109</v>
      </c>
      <c r="B1714" t="str">
        <f t="shared" si="26"/>
        <v>JPY44428</v>
      </c>
      <c r="C1714" s="36" t="s">
        <v>322</v>
      </c>
      <c r="D1714" s="63">
        <v>1.171E-2</v>
      </c>
      <c r="E1714" s="64">
        <v>44428</v>
      </c>
      <c r="F1714" s="65">
        <v>44430</v>
      </c>
      <c r="G1714" s="64">
        <v>44428.918752627316</v>
      </c>
    </row>
    <row r="1715" spans="1:7" outlineLevel="1" x14ac:dyDescent="0.25">
      <c r="A1715" t="s">
        <v>109</v>
      </c>
      <c r="B1715" t="str">
        <f t="shared" si="26"/>
        <v>JPY44427</v>
      </c>
      <c r="C1715" s="36" t="s">
        <v>322</v>
      </c>
      <c r="D1715" s="63">
        <v>1.1650000000000001E-2</v>
      </c>
      <c r="E1715" s="64">
        <v>44427</v>
      </c>
      <c r="F1715" s="65">
        <v>44427</v>
      </c>
      <c r="G1715" s="64">
        <v>44427.918716400462</v>
      </c>
    </row>
    <row r="1716" spans="1:7" outlineLevel="1" x14ac:dyDescent="0.25">
      <c r="A1716" t="s">
        <v>109</v>
      </c>
      <c r="B1716" t="str">
        <f t="shared" si="26"/>
        <v>JPY44426</v>
      </c>
      <c r="C1716" s="36" t="s">
        <v>322</v>
      </c>
      <c r="D1716" s="63">
        <v>1.149E-2</v>
      </c>
      <c r="E1716" s="64">
        <v>44426</v>
      </c>
      <c r="F1716" s="65">
        <v>44426</v>
      </c>
      <c r="G1716" s="64">
        <v>44426.918656631948</v>
      </c>
    </row>
    <row r="1717" spans="1:7" outlineLevel="1" x14ac:dyDescent="0.25">
      <c r="A1717" t="s">
        <v>109</v>
      </c>
      <c r="B1717" t="str">
        <f t="shared" si="26"/>
        <v>JPY44425</v>
      </c>
      <c r="C1717" s="36" t="s">
        <v>322</v>
      </c>
      <c r="D1717" s="63">
        <v>1.153E-2</v>
      </c>
      <c r="E1717" s="64">
        <v>44425</v>
      </c>
      <c r="F1717" s="65">
        <v>44425</v>
      </c>
      <c r="G1717" s="64">
        <v>44425.918660914351</v>
      </c>
    </row>
    <row r="1718" spans="1:7" outlineLevel="1" x14ac:dyDescent="0.25">
      <c r="A1718" t="s">
        <v>109</v>
      </c>
      <c r="B1718" t="str">
        <f t="shared" si="26"/>
        <v>JPY44424</v>
      </c>
      <c r="C1718" s="36" t="s">
        <v>322</v>
      </c>
      <c r="D1718" s="63">
        <v>1.1509999999999999E-2</v>
      </c>
      <c r="E1718" s="64">
        <v>44424</v>
      </c>
      <c r="F1718" s="65">
        <v>44424</v>
      </c>
      <c r="G1718" s="64">
        <v>44424.918611493056</v>
      </c>
    </row>
    <row r="1719" spans="1:7" outlineLevel="1" x14ac:dyDescent="0.25">
      <c r="A1719" t="s">
        <v>109</v>
      </c>
      <c r="B1719" t="str">
        <f t="shared" si="26"/>
        <v>JPY44421</v>
      </c>
      <c r="C1719" s="36" t="s">
        <v>322</v>
      </c>
      <c r="D1719" s="63">
        <v>1.14E-2</v>
      </c>
      <c r="E1719" s="64">
        <v>44421</v>
      </c>
      <c r="F1719" s="65">
        <v>44423</v>
      </c>
      <c r="G1719" s="64">
        <v>44421.918543518521</v>
      </c>
    </row>
    <row r="1720" spans="1:7" outlineLevel="1" x14ac:dyDescent="0.25">
      <c r="A1720" t="s">
        <v>109</v>
      </c>
      <c r="B1720" t="str">
        <f t="shared" si="26"/>
        <v>JPY44420</v>
      </c>
      <c r="C1720" s="36" t="s">
        <v>322</v>
      </c>
      <c r="D1720" s="63">
        <v>1.1339999999999999E-2</v>
      </c>
      <c r="E1720" s="64">
        <v>44420</v>
      </c>
      <c r="F1720" s="65">
        <v>44420</v>
      </c>
      <c r="G1720" s="64">
        <v>44420.918509293981</v>
      </c>
    </row>
    <row r="1721" spans="1:7" outlineLevel="1" x14ac:dyDescent="0.25">
      <c r="A1721" t="s">
        <v>109</v>
      </c>
      <c r="B1721" t="str">
        <f t="shared" si="26"/>
        <v>JPY44419</v>
      </c>
      <c r="C1721" s="36" t="s">
        <v>322</v>
      </c>
      <c r="D1721" s="63">
        <v>1.132E-2</v>
      </c>
      <c r="E1721" s="64">
        <v>44419</v>
      </c>
      <c r="F1721" s="65">
        <v>44419</v>
      </c>
      <c r="G1721" s="64">
        <v>44419.918441747686</v>
      </c>
    </row>
    <row r="1722" spans="1:7" outlineLevel="1" x14ac:dyDescent="0.25">
      <c r="A1722" t="s">
        <v>109</v>
      </c>
      <c r="B1722" t="str">
        <f t="shared" si="26"/>
        <v>JPY44418</v>
      </c>
      <c r="C1722" s="36" t="s">
        <v>322</v>
      </c>
      <c r="D1722" s="63">
        <v>1.1339999999999999E-2</v>
      </c>
      <c r="E1722" s="64">
        <v>44418</v>
      </c>
      <c r="F1722" s="65">
        <v>44418</v>
      </c>
      <c r="G1722" s="64">
        <v>44418.918465277777</v>
      </c>
    </row>
    <row r="1723" spans="1:7" outlineLevel="1" x14ac:dyDescent="0.25">
      <c r="A1723" t="s">
        <v>109</v>
      </c>
      <c r="B1723" t="str">
        <f t="shared" si="26"/>
        <v>JPY44417</v>
      </c>
      <c r="C1723" s="36" t="s">
        <v>322</v>
      </c>
      <c r="D1723" s="63">
        <v>1.14E-2</v>
      </c>
      <c r="E1723" s="64">
        <v>44417</v>
      </c>
      <c r="F1723" s="65">
        <v>44417</v>
      </c>
      <c r="G1723" s="64">
        <v>44417.918424386575</v>
      </c>
    </row>
    <row r="1724" spans="1:7" outlineLevel="1" x14ac:dyDescent="0.25">
      <c r="A1724" t="s">
        <v>109</v>
      </c>
      <c r="B1724" t="str">
        <f t="shared" si="26"/>
        <v>JPY44414</v>
      </c>
      <c r="C1724" s="36" t="s">
        <v>322</v>
      </c>
      <c r="D1724" s="63">
        <v>1.1390000000000001E-2</v>
      </c>
      <c r="E1724" s="64">
        <v>44414</v>
      </c>
      <c r="F1724" s="65">
        <v>44416</v>
      </c>
      <c r="G1724" s="64">
        <v>44414.918323576392</v>
      </c>
    </row>
    <row r="1725" spans="1:7" outlineLevel="1" x14ac:dyDescent="0.25">
      <c r="A1725" t="s">
        <v>109</v>
      </c>
      <c r="B1725" t="str">
        <f t="shared" si="26"/>
        <v>JPY44413</v>
      </c>
      <c r="C1725" s="36" t="s">
        <v>322</v>
      </c>
      <c r="D1725" s="63">
        <v>1.1390000000000001E-2</v>
      </c>
      <c r="E1725" s="64">
        <v>44413</v>
      </c>
      <c r="F1725" s="65">
        <v>44413</v>
      </c>
      <c r="G1725" s="64">
        <v>44413.918310763889</v>
      </c>
    </row>
    <row r="1726" spans="1:7" outlineLevel="1" x14ac:dyDescent="0.25">
      <c r="A1726" t="s">
        <v>109</v>
      </c>
      <c r="B1726" t="str">
        <f t="shared" si="26"/>
        <v>JPY44412</v>
      </c>
      <c r="C1726" s="36" t="s">
        <v>322</v>
      </c>
      <c r="D1726" s="63">
        <v>1.1469999999999999E-2</v>
      </c>
      <c r="E1726" s="64">
        <v>44412</v>
      </c>
      <c r="F1726" s="65">
        <v>44412</v>
      </c>
      <c r="G1726" s="64">
        <v>44412.918273298608</v>
      </c>
    </row>
    <row r="1727" spans="1:7" outlineLevel="1" x14ac:dyDescent="0.25">
      <c r="A1727" t="s">
        <v>109</v>
      </c>
      <c r="B1727" t="str">
        <f t="shared" si="26"/>
        <v>JPY44411</v>
      </c>
      <c r="C1727" s="36" t="s">
        <v>322</v>
      </c>
      <c r="D1727" s="63">
        <v>1.15E-2</v>
      </c>
      <c r="E1727" s="64">
        <v>44411</v>
      </c>
      <c r="F1727" s="65">
        <v>44411</v>
      </c>
      <c r="G1727" s="64">
        <v>44411.918228668983</v>
      </c>
    </row>
    <row r="1728" spans="1:7" outlineLevel="1" x14ac:dyDescent="0.25">
      <c r="A1728" t="s">
        <v>109</v>
      </c>
      <c r="B1728" t="str">
        <f t="shared" si="26"/>
        <v>JPY44407</v>
      </c>
      <c r="C1728" s="36" t="s">
        <v>322</v>
      </c>
      <c r="D1728" s="63">
        <v>1.136E-2</v>
      </c>
      <c r="E1728" s="64">
        <v>44407</v>
      </c>
      <c r="F1728" s="65">
        <v>44410</v>
      </c>
      <c r="G1728" s="64">
        <v>44407.919968518516</v>
      </c>
    </row>
    <row r="1729" spans="1:7" outlineLevel="1" x14ac:dyDescent="0.25">
      <c r="A1729" t="s">
        <v>109</v>
      </c>
      <c r="B1729" t="str">
        <f t="shared" si="26"/>
        <v>JPY44406</v>
      </c>
      <c r="C1729" s="36" t="s">
        <v>322</v>
      </c>
      <c r="D1729" s="63">
        <v>1.136E-2</v>
      </c>
      <c r="E1729" s="64">
        <v>44406</v>
      </c>
      <c r="F1729" s="65">
        <v>44406</v>
      </c>
      <c r="G1729" s="64">
        <v>44406.919904664355</v>
      </c>
    </row>
    <row r="1730" spans="1:7" outlineLevel="1" x14ac:dyDescent="0.25">
      <c r="A1730" t="s">
        <v>109</v>
      </c>
      <c r="B1730" t="str">
        <f t="shared" si="26"/>
        <v>JPY44405</v>
      </c>
      <c r="C1730" s="36" t="s">
        <v>322</v>
      </c>
      <c r="D1730" s="63">
        <v>1.141E-2</v>
      </c>
      <c r="E1730" s="64">
        <v>44405</v>
      </c>
      <c r="F1730" s="65">
        <v>44405</v>
      </c>
      <c r="G1730" s="64">
        <v>44405.919886111114</v>
      </c>
    </row>
    <row r="1731" spans="1:7" outlineLevel="1" x14ac:dyDescent="0.25">
      <c r="A1731" t="s">
        <v>109</v>
      </c>
      <c r="B1731" t="str">
        <f t="shared" si="26"/>
        <v>JPY44404</v>
      </c>
      <c r="C1731" s="36" t="s">
        <v>322</v>
      </c>
      <c r="D1731" s="63">
        <v>1.146E-2</v>
      </c>
      <c r="E1731" s="64">
        <v>44404</v>
      </c>
      <c r="F1731" s="65">
        <v>44404</v>
      </c>
      <c r="G1731" s="64">
        <v>44404.919855983797</v>
      </c>
    </row>
    <row r="1732" spans="1:7" outlineLevel="1" x14ac:dyDescent="0.25">
      <c r="A1732" t="s">
        <v>109</v>
      </c>
      <c r="B1732" t="str">
        <f t="shared" si="26"/>
        <v>JPY44403</v>
      </c>
      <c r="C1732" s="36" t="s">
        <v>322</v>
      </c>
      <c r="D1732" s="63">
        <v>1.137E-2</v>
      </c>
      <c r="E1732" s="64">
        <v>44403</v>
      </c>
      <c r="F1732" s="65">
        <v>44403</v>
      </c>
      <c r="G1732" s="64">
        <v>44403.919816168978</v>
      </c>
    </row>
    <row r="1733" spans="1:7" outlineLevel="1" x14ac:dyDescent="0.25">
      <c r="A1733" t="s">
        <v>109</v>
      </c>
      <c r="B1733" t="str">
        <f t="shared" si="26"/>
        <v>JPY44400</v>
      </c>
      <c r="C1733" s="36" t="s">
        <v>322</v>
      </c>
      <c r="D1733" s="63">
        <v>1.1379999999999999E-2</v>
      </c>
      <c r="E1733" s="64">
        <v>44400</v>
      </c>
      <c r="F1733" s="65">
        <v>44402</v>
      </c>
      <c r="G1733" s="64">
        <v>44400.920062534722</v>
      </c>
    </row>
    <row r="1734" spans="1:7" outlineLevel="1" x14ac:dyDescent="0.25">
      <c r="A1734" t="s">
        <v>109</v>
      </c>
      <c r="B1734" t="str">
        <f t="shared" ref="B1734:B1797" si="27">C1734&amp;E1734</f>
        <v>JPY44399</v>
      </c>
      <c r="C1734" s="36" t="s">
        <v>322</v>
      </c>
      <c r="D1734" s="63">
        <v>1.141E-2</v>
      </c>
      <c r="E1734" s="64">
        <v>44399</v>
      </c>
      <c r="F1734" s="65">
        <v>44399</v>
      </c>
      <c r="G1734" s="64">
        <v>44399.920058993055</v>
      </c>
    </row>
    <row r="1735" spans="1:7" outlineLevel="1" x14ac:dyDescent="0.25">
      <c r="A1735" t="s">
        <v>109</v>
      </c>
      <c r="B1735" t="str">
        <f t="shared" si="27"/>
        <v>JPY44398</v>
      </c>
      <c r="C1735" s="36" t="s">
        <v>322</v>
      </c>
      <c r="D1735" s="63">
        <v>1.142E-2</v>
      </c>
      <c r="E1735" s="64">
        <v>44398</v>
      </c>
      <c r="F1735" s="65">
        <v>44398</v>
      </c>
      <c r="G1735" s="64">
        <v>44398.919481446763</v>
      </c>
    </row>
    <row r="1736" spans="1:7" outlineLevel="1" x14ac:dyDescent="0.25">
      <c r="A1736" t="s">
        <v>109</v>
      </c>
      <c r="B1736" t="str">
        <f t="shared" si="27"/>
        <v>JPY44397</v>
      </c>
      <c r="C1736" s="36" t="s">
        <v>322</v>
      </c>
      <c r="D1736" s="63">
        <v>1.1599999999999999E-2</v>
      </c>
      <c r="E1736" s="64">
        <v>44397</v>
      </c>
      <c r="F1736" s="65">
        <v>44397</v>
      </c>
      <c r="G1736" s="64">
        <v>44397.919423692132</v>
      </c>
    </row>
    <row r="1737" spans="1:7" outlineLevel="1" x14ac:dyDescent="0.25">
      <c r="A1737" t="s">
        <v>109</v>
      </c>
      <c r="B1737" t="str">
        <f t="shared" si="27"/>
        <v>JPY44396</v>
      </c>
      <c r="C1737" s="36" t="s">
        <v>322</v>
      </c>
      <c r="D1737" s="63">
        <v>1.166E-2</v>
      </c>
      <c r="E1737" s="64">
        <v>44396</v>
      </c>
      <c r="F1737" s="65">
        <v>44396</v>
      </c>
      <c r="G1737" s="64">
        <v>44396.919414351854</v>
      </c>
    </row>
    <row r="1738" spans="1:7" outlineLevel="1" x14ac:dyDescent="0.25">
      <c r="A1738" t="s">
        <v>109</v>
      </c>
      <c r="B1738" t="str">
        <f t="shared" si="27"/>
        <v>JPY44393</v>
      </c>
      <c r="C1738" s="36" t="s">
        <v>322</v>
      </c>
      <c r="D1738" s="63">
        <v>1.1429999999999999E-2</v>
      </c>
      <c r="E1738" s="64">
        <v>44393</v>
      </c>
      <c r="F1738" s="65">
        <v>44395</v>
      </c>
      <c r="G1738" s="64">
        <v>44393.919365127316</v>
      </c>
    </row>
    <row r="1739" spans="1:7" outlineLevel="1" x14ac:dyDescent="0.25">
      <c r="A1739" t="s">
        <v>109</v>
      </c>
      <c r="B1739" t="str">
        <f t="shared" si="27"/>
        <v>JPY44392</v>
      </c>
      <c r="C1739" s="36" t="s">
        <v>322</v>
      </c>
      <c r="D1739" s="63">
        <v>1.1429999999999999E-2</v>
      </c>
      <c r="E1739" s="64">
        <v>44392</v>
      </c>
      <c r="F1739" s="65">
        <v>44392</v>
      </c>
      <c r="G1739" s="64">
        <v>44392.919299687499</v>
      </c>
    </row>
    <row r="1740" spans="1:7" outlineLevel="1" x14ac:dyDescent="0.25">
      <c r="A1740" t="s">
        <v>109</v>
      </c>
      <c r="B1740" t="str">
        <f t="shared" si="27"/>
        <v>JPY44391</v>
      </c>
      <c r="C1740" s="36" t="s">
        <v>322</v>
      </c>
      <c r="D1740" s="63">
        <v>1.1350000000000001E-2</v>
      </c>
      <c r="E1740" s="64">
        <v>44391</v>
      </c>
      <c r="F1740" s="65">
        <v>44391</v>
      </c>
      <c r="G1740" s="64">
        <v>44391.919279594906</v>
      </c>
    </row>
    <row r="1741" spans="1:7" outlineLevel="1" x14ac:dyDescent="0.25">
      <c r="A1741" t="s">
        <v>109</v>
      </c>
      <c r="B1741" t="str">
        <f t="shared" si="27"/>
        <v>JPY44390</v>
      </c>
      <c r="C1741" s="36" t="s">
        <v>322</v>
      </c>
      <c r="D1741" s="63">
        <v>1.133E-2</v>
      </c>
      <c r="E1741" s="64">
        <v>44390</v>
      </c>
      <c r="F1741" s="65">
        <v>44390</v>
      </c>
      <c r="G1741" s="64">
        <v>44390.919258182868</v>
      </c>
    </row>
    <row r="1742" spans="1:7" outlineLevel="1" x14ac:dyDescent="0.25">
      <c r="A1742" t="s">
        <v>109</v>
      </c>
      <c r="B1742" t="str">
        <f t="shared" si="27"/>
        <v>JPY44389</v>
      </c>
      <c r="C1742" s="36" t="s">
        <v>322</v>
      </c>
      <c r="D1742" s="63">
        <v>1.1310000000000001E-2</v>
      </c>
      <c r="E1742" s="64">
        <v>44389</v>
      </c>
      <c r="F1742" s="65">
        <v>44389</v>
      </c>
      <c r="G1742" s="64">
        <v>44389.919246030091</v>
      </c>
    </row>
    <row r="1743" spans="1:7" outlineLevel="1" x14ac:dyDescent="0.25">
      <c r="A1743" t="s">
        <v>109</v>
      </c>
      <c r="B1743" t="str">
        <f t="shared" si="27"/>
        <v>JPY44386</v>
      </c>
      <c r="C1743" s="36" t="s">
        <v>322</v>
      </c>
      <c r="D1743" s="63">
        <v>1.133E-2</v>
      </c>
      <c r="E1743" s="64">
        <v>44386</v>
      </c>
      <c r="F1743" s="65">
        <v>44388</v>
      </c>
      <c r="G1743" s="64">
        <v>44386.919127974536</v>
      </c>
    </row>
    <row r="1744" spans="1:7" outlineLevel="1" x14ac:dyDescent="0.25">
      <c r="A1744" t="s">
        <v>109</v>
      </c>
      <c r="B1744" t="str">
        <f t="shared" si="27"/>
        <v>JPY44385</v>
      </c>
      <c r="C1744" s="36" t="s">
        <v>322</v>
      </c>
      <c r="D1744" s="63">
        <v>1.1429999999999999E-2</v>
      </c>
      <c r="E1744" s="64">
        <v>44385</v>
      </c>
      <c r="F1744" s="65">
        <v>44385</v>
      </c>
      <c r="G1744" s="64">
        <v>44385.91910806713</v>
      </c>
    </row>
    <row r="1745" spans="1:7" outlineLevel="1" x14ac:dyDescent="0.25">
      <c r="A1745" t="s">
        <v>109</v>
      </c>
      <c r="B1745" t="str">
        <f t="shared" si="27"/>
        <v>JPY44384</v>
      </c>
      <c r="C1745" s="36" t="s">
        <v>322</v>
      </c>
      <c r="D1745" s="63">
        <v>1.1270000000000001E-2</v>
      </c>
      <c r="E1745" s="64">
        <v>44384</v>
      </c>
      <c r="F1745" s="65">
        <v>44384</v>
      </c>
      <c r="G1745" s="64">
        <v>44384.919045949071</v>
      </c>
    </row>
    <row r="1746" spans="1:7" outlineLevel="1" x14ac:dyDescent="0.25">
      <c r="A1746" t="s">
        <v>109</v>
      </c>
      <c r="B1746" t="str">
        <f t="shared" si="27"/>
        <v>JPY44383</v>
      </c>
      <c r="C1746" s="36" t="s">
        <v>322</v>
      </c>
      <c r="D1746" s="63">
        <v>1.125E-2</v>
      </c>
      <c r="E1746" s="64">
        <v>44383</v>
      </c>
      <c r="F1746" s="65">
        <v>44383</v>
      </c>
      <c r="G1746" s="64">
        <v>44383.919047569441</v>
      </c>
    </row>
    <row r="1747" spans="1:7" outlineLevel="1" x14ac:dyDescent="0.25">
      <c r="A1747" t="s">
        <v>109</v>
      </c>
      <c r="B1747" t="str">
        <f t="shared" si="27"/>
        <v>JPY44382</v>
      </c>
      <c r="C1747" s="36" t="s">
        <v>322</v>
      </c>
      <c r="D1747" s="63">
        <v>1.1129999999999999E-2</v>
      </c>
      <c r="E1747" s="64">
        <v>44382</v>
      </c>
      <c r="F1747" s="65">
        <v>44382</v>
      </c>
      <c r="G1747" s="64">
        <v>44382.91898545139</v>
      </c>
    </row>
    <row r="1748" spans="1:7" outlineLevel="1" x14ac:dyDescent="0.25">
      <c r="A1748" t="s">
        <v>109</v>
      </c>
      <c r="B1748" t="str">
        <f t="shared" si="27"/>
        <v>JPY44379</v>
      </c>
      <c r="C1748" s="36" t="s">
        <v>322</v>
      </c>
      <c r="D1748" s="63">
        <v>1.111E-2</v>
      </c>
      <c r="E1748" s="64">
        <v>44379</v>
      </c>
      <c r="F1748" s="65">
        <v>44381</v>
      </c>
      <c r="G1748" s="64">
        <v>44379.918892048612</v>
      </c>
    </row>
    <row r="1749" spans="1:7" outlineLevel="1" x14ac:dyDescent="0.25">
      <c r="A1749" t="s">
        <v>109</v>
      </c>
      <c r="B1749" t="str">
        <f t="shared" si="27"/>
        <v>JPY44377</v>
      </c>
      <c r="C1749" s="36" t="s">
        <v>322</v>
      </c>
      <c r="D1749" s="63">
        <v>1.1169999999999999E-2</v>
      </c>
      <c r="E1749" s="64">
        <v>44377</v>
      </c>
      <c r="F1749" s="65">
        <v>44378</v>
      </c>
      <c r="G1749" s="64">
        <v>44377.918869212961</v>
      </c>
    </row>
    <row r="1750" spans="1:7" outlineLevel="1" x14ac:dyDescent="0.25">
      <c r="A1750" t="s">
        <v>109</v>
      </c>
      <c r="B1750" t="str">
        <f t="shared" si="27"/>
        <v>JPY44376</v>
      </c>
      <c r="C1750" s="36" t="s">
        <v>322</v>
      </c>
      <c r="D1750" s="63">
        <v>1.12E-2</v>
      </c>
      <c r="E1750" s="64">
        <v>44376</v>
      </c>
      <c r="F1750" s="65">
        <v>44376</v>
      </c>
      <c r="G1750" s="64">
        <v>44376.918810300929</v>
      </c>
    </row>
    <row r="1751" spans="1:7" outlineLevel="1" x14ac:dyDescent="0.25">
      <c r="A1751" t="s">
        <v>109</v>
      </c>
      <c r="B1751" t="str">
        <f t="shared" si="27"/>
        <v>JPY44375</v>
      </c>
      <c r="C1751" s="36" t="s">
        <v>322</v>
      </c>
      <c r="D1751" s="63">
        <v>1.115E-2</v>
      </c>
      <c r="E1751" s="64">
        <v>44375</v>
      </c>
      <c r="F1751" s="65">
        <v>44375</v>
      </c>
      <c r="G1751" s="64">
        <v>44375.918770104166</v>
      </c>
    </row>
    <row r="1752" spans="1:7" outlineLevel="1" x14ac:dyDescent="0.25">
      <c r="A1752" t="s">
        <v>109</v>
      </c>
      <c r="B1752" t="str">
        <f t="shared" si="27"/>
        <v>JPY44372</v>
      </c>
      <c r="C1752" s="36" t="s">
        <v>322</v>
      </c>
      <c r="D1752" s="63">
        <v>1.11E-2</v>
      </c>
      <c r="E1752" s="64">
        <v>44372</v>
      </c>
      <c r="F1752" s="65">
        <v>44374</v>
      </c>
      <c r="G1752" s="64">
        <v>44372.91870185185</v>
      </c>
    </row>
    <row r="1753" spans="1:7" outlineLevel="1" x14ac:dyDescent="0.25">
      <c r="A1753" t="s">
        <v>109</v>
      </c>
      <c r="B1753" t="str">
        <f t="shared" si="27"/>
        <v>JPY44371</v>
      </c>
      <c r="C1753" s="36" t="s">
        <v>322</v>
      </c>
      <c r="D1753" s="63">
        <v>1.111E-2</v>
      </c>
      <c r="E1753" s="64">
        <v>44371</v>
      </c>
      <c r="F1753" s="65">
        <v>44371</v>
      </c>
      <c r="G1753" s="64">
        <v>44371.919384872686</v>
      </c>
    </row>
    <row r="1754" spans="1:7" outlineLevel="1" x14ac:dyDescent="0.25">
      <c r="A1754" t="s">
        <v>109</v>
      </c>
      <c r="B1754" t="str">
        <f t="shared" si="27"/>
        <v>JPY44370</v>
      </c>
      <c r="C1754" s="36" t="s">
        <v>322</v>
      </c>
      <c r="D1754" s="63">
        <v>1.108E-2</v>
      </c>
      <c r="E1754" s="64">
        <v>44370</v>
      </c>
      <c r="F1754" s="65">
        <v>44370</v>
      </c>
      <c r="G1754" s="64">
        <v>44370.919366817128</v>
      </c>
    </row>
    <row r="1755" spans="1:7" outlineLevel="1" x14ac:dyDescent="0.25">
      <c r="A1755" t="s">
        <v>109</v>
      </c>
      <c r="B1755" t="str">
        <f t="shared" si="27"/>
        <v>JPY44369</v>
      </c>
      <c r="C1755" s="36" t="s">
        <v>322</v>
      </c>
      <c r="D1755" s="63">
        <v>1.116E-2</v>
      </c>
      <c r="E1755" s="64">
        <v>44369</v>
      </c>
      <c r="F1755" s="65">
        <v>44369</v>
      </c>
      <c r="G1755" s="64">
        <v>44369.919342939815</v>
      </c>
    </row>
    <row r="1756" spans="1:7" outlineLevel="1" x14ac:dyDescent="0.25">
      <c r="A1756" t="s">
        <v>109</v>
      </c>
      <c r="B1756" t="str">
        <f t="shared" si="27"/>
        <v>JPY44368</v>
      </c>
      <c r="C1756" s="36" t="s">
        <v>322</v>
      </c>
      <c r="D1756" s="63">
        <v>1.123E-2</v>
      </c>
      <c r="E1756" s="64">
        <v>44368</v>
      </c>
      <c r="F1756" s="65">
        <v>44368</v>
      </c>
      <c r="G1756" s="64">
        <v>44368.918054710652</v>
      </c>
    </row>
    <row r="1757" spans="1:7" outlineLevel="1" x14ac:dyDescent="0.25">
      <c r="A1757" t="s">
        <v>109</v>
      </c>
      <c r="B1757" t="str">
        <f t="shared" si="27"/>
        <v>JPY44365</v>
      </c>
      <c r="C1757" s="36" t="s">
        <v>322</v>
      </c>
      <c r="D1757" s="63">
        <v>1.1270000000000001E-2</v>
      </c>
      <c r="E1757" s="64">
        <v>44365</v>
      </c>
      <c r="F1757" s="65">
        <v>44367</v>
      </c>
      <c r="G1757" s="64">
        <v>44365.918205787035</v>
      </c>
    </row>
    <row r="1758" spans="1:7" outlineLevel="1" x14ac:dyDescent="0.25">
      <c r="A1758" t="s">
        <v>109</v>
      </c>
      <c r="B1758" t="str">
        <f t="shared" si="27"/>
        <v>JPY44364</v>
      </c>
      <c r="C1758" s="36" t="s">
        <v>322</v>
      </c>
      <c r="D1758" s="63">
        <v>1.1180000000000001E-2</v>
      </c>
      <c r="E1758" s="64">
        <v>44364</v>
      </c>
      <c r="F1758" s="65">
        <v>44364</v>
      </c>
      <c r="G1758" s="64">
        <v>44364.918171180558</v>
      </c>
    </row>
    <row r="1759" spans="1:7" outlineLevel="1" x14ac:dyDescent="0.25">
      <c r="A1759" t="s">
        <v>109</v>
      </c>
      <c r="B1759" t="str">
        <f t="shared" si="27"/>
        <v>JPY44363</v>
      </c>
      <c r="C1759" s="36" t="s">
        <v>322</v>
      </c>
      <c r="D1759" s="63">
        <v>1.108E-2</v>
      </c>
      <c r="E1759" s="64">
        <v>44363</v>
      </c>
      <c r="F1759" s="65">
        <v>44363</v>
      </c>
      <c r="G1759" s="64">
        <v>44363.918124571763</v>
      </c>
    </row>
    <row r="1760" spans="1:7" outlineLevel="1" x14ac:dyDescent="0.25">
      <c r="A1760" t="s">
        <v>109</v>
      </c>
      <c r="B1760" t="str">
        <f t="shared" si="27"/>
        <v>JPY44362</v>
      </c>
      <c r="C1760" s="36" t="s">
        <v>322</v>
      </c>
      <c r="D1760" s="63">
        <v>1.107E-2</v>
      </c>
      <c r="E1760" s="64">
        <v>44362</v>
      </c>
      <c r="F1760" s="65">
        <v>44362</v>
      </c>
      <c r="G1760" s="64">
        <v>44362.918103124997</v>
      </c>
    </row>
    <row r="1761" spans="1:7" outlineLevel="1" x14ac:dyDescent="0.25">
      <c r="A1761" t="s">
        <v>109</v>
      </c>
      <c r="B1761" t="str">
        <f t="shared" si="27"/>
        <v>JPY44361</v>
      </c>
      <c r="C1761" s="36" t="s">
        <v>322</v>
      </c>
      <c r="D1761" s="63">
        <v>1.1039999999999999E-2</v>
      </c>
      <c r="E1761" s="64">
        <v>44361</v>
      </c>
      <c r="F1761" s="65">
        <v>44361</v>
      </c>
      <c r="G1761" s="64">
        <v>44361.918090196756</v>
      </c>
    </row>
    <row r="1762" spans="1:7" outlineLevel="1" x14ac:dyDescent="0.25">
      <c r="A1762" t="s">
        <v>109</v>
      </c>
      <c r="B1762" t="str">
        <f t="shared" si="27"/>
        <v>JPY44358</v>
      </c>
      <c r="C1762" s="36" t="s">
        <v>322</v>
      </c>
      <c r="D1762" s="63">
        <v>1.107E-2</v>
      </c>
      <c r="E1762" s="64">
        <v>44358</v>
      </c>
      <c r="F1762" s="65">
        <v>44360</v>
      </c>
      <c r="G1762" s="64">
        <v>44358.917920173611</v>
      </c>
    </row>
    <row r="1763" spans="1:7" outlineLevel="1" x14ac:dyDescent="0.25">
      <c r="A1763" t="s">
        <v>109</v>
      </c>
      <c r="B1763" t="str">
        <f t="shared" si="27"/>
        <v>JPY44357</v>
      </c>
      <c r="C1763" s="36" t="s">
        <v>322</v>
      </c>
      <c r="D1763" s="63">
        <v>1.1039999999999999E-2</v>
      </c>
      <c r="E1763" s="64">
        <v>44357</v>
      </c>
      <c r="F1763" s="65">
        <v>44357</v>
      </c>
      <c r="G1763" s="64">
        <v>44357.917892511578</v>
      </c>
    </row>
    <row r="1764" spans="1:7" outlineLevel="1" x14ac:dyDescent="0.25">
      <c r="A1764" t="s">
        <v>109</v>
      </c>
      <c r="B1764" t="str">
        <f t="shared" si="27"/>
        <v>JPY44356</v>
      </c>
      <c r="C1764" s="36" t="s">
        <v>322</v>
      </c>
      <c r="D1764" s="63">
        <v>1.1039999999999999E-2</v>
      </c>
      <c r="E1764" s="64">
        <v>44356</v>
      </c>
      <c r="F1764" s="65">
        <v>44356</v>
      </c>
      <c r="G1764" s="64">
        <v>44356.91785795139</v>
      </c>
    </row>
    <row r="1765" spans="1:7" outlineLevel="1" x14ac:dyDescent="0.25">
      <c r="A1765" t="s">
        <v>109</v>
      </c>
      <c r="B1765" t="str">
        <f t="shared" si="27"/>
        <v>JPY44355</v>
      </c>
      <c r="C1765" s="36" t="s">
        <v>322</v>
      </c>
      <c r="D1765" s="63">
        <v>1.1050000000000001E-2</v>
      </c>
      <c r="E1765" s="64">
        <v>44355</v>
      </c>
      <c r="F1765" s="65">
        <v>44355</v>
      </c>
      <c r="G1765" s="64">
        <v>44355.917863807874</v>
      </c>
    </row>
    <row r="1766" spans="1:7" outlineLevel="1" x14ac:dyDescent="0.25">
      <c r="A1766" t="s">
        <v>109</v>
      </c>
      <c r="B1766" t="str">
        <f t="shared" si="27"/>
        <v>JPY44354</v>
      </c>
      <c r="C1766" s="36" t="s">
        <v>322</v>
      </c>
      <c r="D1766" s="63">
        <v>1.1050000000000001E-2</v>
      </c>
      <c r="E1766" s="64">
        <v>44354</v>
      </c>
      <c r="F1766" s="65">
        <v>44354</v>
      </c>
      <c r="G1766" s="64">
        <v>44354.917840312497</v>
      </c>
    </row>
    <row r="1767" spans="1:7" outlineLevel="1" x14ac:dyDescent="0.25">
      <c r="A1767" t="s">
        <v>109</v>
      </c>
      <c r="B1767" t="str">
        <f t="shared" si="27"/>
        <v>JPY44351</v>
      </c>
      <c r="C1767" s="36" t="s">
        <v>322</v>
      </c>
      <c r="D1767" s="63">
        <v>1.103E-2</v>
      </c>
      <c r="E1767" s="64">
        <v>44351</v>
      </c>
      <c r="F1767" s="65">
        <v>44353</v>
      </c>
      <c r="G1767" s="64">
        <v>44351.917715474534</v>
      </c>
    </row>
    <row r="1768" spans="1:7" outlineLevel="1" x14ac:dyDescent="0.25">
      <c r="A1768" t="s">
        <v>109</v>
      </c>
      <c r="B1768" t="str">
        <f t="shared" si="27"/>
        <v>JPY44350</v>
      </c>
      <c r="C1768" s="36" t="s">
        <v>322</v>
      </c>
      <c r="D1768" s="63">
        <v>1.098E-2</v>
      </c>
      <c r="E1768" s="64">
        <v>44350</v>
      </c>
      <c r="F1768" s="65">
        <v>44350</v>
      </c>
      <c r="G1768" s="64">
        <v>44350.917738159726</v>
      </c>
    </row>
    <row r="1769" spans="1:7" outlineLevel="1" x14ac:dyDescent="0.25">
      <c r="A1769" t="s">
        <v>109</v>
      </c>
      <c r="B1769" t="str">
        <f t="shared" si="27"/>
        <v>JPY44349</v>
      </c>
      <c r="C1769" s="36" t="s">
        <v>322</v>
      </c>
      <c r="D1769" s="63">
        <v>1.099E-2</v>
      </c>
      <c r="E1769" s="64">
        <v>44349</v>
      </c>
      <c r="F1769" s="65">
        <v>44349</v>
      </c>
      <c r="G1769" s="64">
        <v>44349.917708136571</v>
      </c>
    </row>
    <row r="1770" spans="1:7" outlineLevel="1" x14ac:dyDescent="0.25">
      <c r="A1770" t="s">
        <v>109</v>
      </c>
      <c r="B1770" t="str">
        <f t="shared" si="27"/>
        <v>JPY44348</v>
      </c>
      <c r="C1770" s="36" t="s">
        <v>322</v>
      </c>
      <c r="D1770" s="63">
        <v>1.0999999999999999E-2</v>
      </c>
      <c r="E1770" s="64">
        <v>44348</v>
      </c>
      <c r="F1770" s="65">
        <v>44348</v>
      </c>
      <c r="G1770" s="64">
        <v>44348.917672071759</v>
      </c>
    </row>
    <row r="1771" spans="1:7" outlineLevel="1" x14ac:dyDescent="0.25">
      <c r="A1771" t="s">
        <v>109</v>
      </c>
      <c r="B1771" t="str">
        <f t="shared" si="27"/>
        <v>JPY44347</v>
      </c>
      <c r="C1771" s="36" t="s">
        <v>322</v>
      </c>
      <c r="D1771" s="63">
        <v>1.102E-2</v>
      </c>
      <c r="E1771" s="64">
        <v>44347</v>
      </c>
      <c r="F1771" s="65">
        <v>44347</v>
      </c>
      <c r="G1771" s="64">
        <v>44347.917655173609</v>
      </c>
    </row>
    <row r="1772" spans="1:7" outlineLevel="1" x14ac:dyDescent="0.25">
      <c r="A1772" t="s">
        <v>109</v>
      </c>
      <c r="B1772" t="str">
        <f t="shared" si="27"/>
        <v>JPY44344</v>
      </c>
      <c r="C1772" s="36" t="s">
        <v>322</v>
      </c>
      <c r="D1772" s="63">
        <v>1.0999999999999999E-2</v>
      </c>
      <c r="E1772" s="64">
        <v>44344</v>
      </c>
      <c r="F1772" s="65">
        <v>44346</v>
      </c>
      <c r="G1772" s="64">
        <v>44344.917453703703</v>
      </c>
    </row>
    <row r="1773" spans="1:7" outlineLevel="1" x14ac:dyDescent="0.25">
      <c r="A1773" t="s">
        <v>109</v>
      </c>
      <c r="B1773" t="str">
        <f t="shared" si="27"/>
        <v>JPY44343</v>
      </c>
      <c r="C1773" s="36" t="s">
        <v>322</v>
      </c>
      <c r="D1773" s="63">
        <v>1.1010000000000001E-2</v>
      </c>
      <c r="E1773" s="64">
        <v>44343</v>
      </c>
      <c r="F1773" s="65">
        <v>44343</v>
      </c>
      <c r="G1773" s="64">
        <v>44343.917387303241</v>
      </c>
    </row>
    <row r="1774" spans="1:7" outlineLevel="1" x14ac:dyDescent="0.25">
      <c r="A1774" t="s">
        <v>109</v>
      </c>
      <c r="B1774" t="str">
        <f t="shared" si="27"/>
        <v>JPY44342</v>
      </c>
      <c r="C1774" s="36" t="s">
        <v>322</v>
      </c>
      <c r="D1774" s="63">
        <v>1.11E-2</v>
      </c>
      <c r="E1774" s="64">
        <v>44342</v>
      </c>
      <c r="F1774" s="65">
        <v>44342</v>
      </c>
      <c r="G1774" s="64">
        <v>44342.917349768519</v>
      </c>
    </row>
    <row r="1775" spans="1:7" outlineLevel="1" x14ac:dyDescent="0.25">
      <c r="A1775" t="s">
        <v>109</v>
      </c>
      <c r="B1775" t="str">
        <f t="shared" si="27"/>
        <v>JPY44341</v>
      </c>
      <c r="C1775" s="36" t="s">
        <v>322</v>
      </c>
      <c r="D1775" s="63">
        <v>1.107E-2</v>
      </c>
      <c r="E1775" s="64">
        <v>44341</v>
      </c>
      <c r="F1775" s="65">
        <v>44341</v>
      </c>
      <c r="G1775" s="64">
        <v>44341.917325497685</v>
      </c>
    </row>
    <row r="1776" spans="1:7" outlineLevel="1" x14ac:dyDescent="0.25">
      <c r="A1776" t="s">
        <v>109</v>
      </c>
      <c r="B1776" t="str">
        <f t="shared" si="27"/>
        <v>JPY44337</v>
      </c>
      <c r="C1776" s="36" t="s">
        <v>322</v>
      </c>
      <c r="D1776" s="63">
        <v>1.108E-2</v>
      </c>
      <c r="E1776" s="64">
        <v>44337</v>
      </c>
      <c r="F1776" s="65">
        <v>44340</v>
      </c>
      <c r="G1776" s="64">
        <v>44337.920093368055</v>
      </c>
    </row>
    <row r="1777" spans="1:7" outlineLevel="1" x14ac:dyDescent="0.25">
      <c r="A1777" t="s">
        <v>109</v>
      </c>
      <c r="B1777" t="str">
        <f t="shared" si="27"/>
        <v>JPY44336</v>
      </c>
      <c r="C1777" s="36" t="s">
        <v>322</v>
      </c>
      <c r="D1777" s="63">
        <v>1.1089999999999999E-2</v>
      </c>
      <c r="E1777" s="64">
        <v>44336</v>
      </c>
      <c r="F1777" s="65">
        <v>44336</v>
      </c>
      <c r="G1777" s="64">
        <v>44336.920090127314</v>
      </c>
    </row>
    <row r="1778" spans="1:7" outlineLevel="1" x14ac:dyDescent="0.25">
      <c r="A1778" t="s">
        <v>109</v>
      </c>
      <c r="B1778" t="str">
        <f t="shared" si="27"/>
        <v>JPY44335</v>
      </c>
      <c r="C1778" s="36" t="s">
        <v>322</v>
      </c>
      <c r="D1778" s="63">
        <v>1.111E-2</v>
      </c>
      <c r="E1778" s="64">
        <v>44335</v>
      </c>
      <c r="F1778" s="65">
        <v>44335</v>
      </c>
      <c r="G1778" s="64">
        <v>44335.9200403125</v>
      </c>
    </row>
    <row r="1779" spans="1:7" outlineLevel="1" x14ac:dyDescent="0.25">
      <c r="A1779" t="s">
        <v>109</v>
      </c>
      <c r="B1779" t="str">
        <f t="shared" si="27"/>
        <v>JPY44334</v>
      </c>
      <c r="C1779" s="36" t="s">
        <v>322</v>
      </c>
      <c r="D1779" s="63">
        <v>1.106E-2</v>
      </c>
      <c r="E1779" s="64">
        <v>44334</v>
      </c>
      <c r="F1779" s="65">
        <v>44334</v>
      </c>
      <c r="G1779" s="64">
        <v>44334.919997766207</v>
      </c>
    </row>
    <row r="1780" spans="1:7" outlineLevel="1" x14ac:dyDescent="0.25">
      <c r="A1780" t="s">
        <v>109</v>
      </c>
      <c r="B1780" t="str">
        <f t="shared" si="27"/>
        <v>JPY44333</v>
      </c>
      <c r="C1780" s="36" t="s">
        <v>322</v>
      </c>
      <c r="D1780" s="63">
        <v>1.107E-2</v>
      </c>
      <c r="E1780" s="64">
        <v>44333</v>
      </c>
      <c r="F1780" s="65">
        <v>44333</v>
      </c>
      <c r="G1780" s="64">
        <v>44333.919976469908</v>
      </c>
    </row>
    <row r="1781" spans="1:7" outlineLevel="1" x14ac:dyDescent="0.25">
      <c r="A1781" t="s">
        <v>109</v>
      </c>
      <c r="B1781" t="str">
        <f t="shared" si="27"/>
        <v>JPY44330</v>
      </c>
      <c r="C1781" s="36" t="s">
        <v>322</v>
      </c>
      <c r="D1781" s="63">
        <v>1.107E-2</v>
      </c>
      <c r="E1781" s="64">
        <v>44330</v>
      </c>
      <c r="F1781" s="65">
        <v>44332</v>
      </c>
      <c r="G1781" s="64">
        <v>44330.919939085645</v>
      </c>
    </row>
    <row r="1782" spans="1:7" outlineLevel="1" x14ac:dyDescent="0.25">
      <c r="A1782" t="s">
        <v>109</v>
      </c>
      <c r="B1782" t="str">
        <f t="shared" si="27"/>
        <v>JPY44329</v>
      </c>
      <c r="C1782" s="36" t="s">
        <v>322</v>
      </c>
      <c r="D1782" s="63">
        <v>1.1089999999999999E-2</v>
      </c>
      <c r="E1782" s="64">
        <v>44329</v>
      </c>
      <c r="F1782" s="65">
        <v>44329</v>
      </c>
      <c r="G1782" s="64">
        <v>44329.919875428241</v>
      </c>
    </row>
    <row r="1783" spans="1:7" outlineLevel="1" x14ac:dyDescent="0.25">
      <c r="A1783" t="s">
        <v>109</v>
      </c>
      <c r="B1783" t="str">
        <f t="shared" si="27"/>
        <v>JPY44328</v>
      </c>
      <c r="C1783" s="36" t="s">
        <v>322</v>
      </c>
      <c r="D1783" s="63">
        <v>1.106E-2</v>
      </c>
      <c r="E1783" s="64">
        <v>44328</v>
      </c>
      <c r="F1783" s="65">
        <v>44328</v>
      </c>
      <c r="G1783" s="64">
        <v>44328.919883831019</v>
      </c>
    </row>
    <row r="1784" spans="1:7" outlineLevel="1" x14ac:dyDescent="0.25">
      <c r="A1784" t="s">
        <v>109</v>
      </c>
      <c r="B1784" t="str">
        <f t="shared" si="27"/>
        <v>JPY44327</v>
      </c>
      <c r="C1784" s="36" t="s">
        <v>322</v>
      </c>
      <c r="D1784" s="63">
        <v>1.1140000000000001E-2</v>
      </c>
      <c r="E1784" s="64">
        <v>44327</v>
      </c>
      <c r="F1784" s="65">
        <v>44327</v>
      </c>
      <c r="G1784" s="64">
        <v>44327.919845370372</v>
      </c>
    </row>
    <row r="1785" spans="1:7" outlineLevel="1" x14ac:dyDescent="0.25">
      <c r="A1785" t="s">
        <v>109</v>
      </c>
      <c r="B1785" t="str">
        <f t="shared" si="27"/>
        <v>JPY44326</v>
      </c>
      <c r="C1785" s="36" t="s">
        <v>322</v>
      </c>
      <c r="D1785" s="63">
        <v>1.112E-2</v>
      </c>
      <c r="E1785" s="64">
        <v>44326</v>
      </c>
      <c r="F1785" s="65">
        <v>44326</v>
      </c>
      <c r="G1785" s="64">
        <v>44326.9198096412</v>
      </c>
    </row>
    <row r="1786" spans="1:7" outlineLevel="1" x14ac:dyDescent="0.25">
      <c r="A1786" t="s">
        <v>109</v>
      </c>
      <c r="B1786" t="str">
        <f t="shared" si="27"/>
        <v>JPY44323</v>
      </c>
      <c r="C1786" s="36" t="s">
        <v>322</v>
      </c>
      <c r="D1786" s="63">
        <v>1.119E-2</v>
      </c>
      <c r="E1786" s="64">
        <v>44323</v>
      </c>
      <c r="F1786" s="65">
        <v>44325</v>
      </c>
      <c r="G1786" s="64">
        <v>44323.919742627317</v>
      </c>
    </row>
    <row r="1787" spans="1:7" outlineLevel="1" x14ac:dyDescent="0.25">
      <c r="A1787" t="s">
        <v>109</v>
      </c>
      <c r="B1787" t="str">
        <f t="shared" si="27"/>
        <v>JPY44322</v>
      </c>
      <c r="C1787" s="36" t="s">
        <v>322</v>
      </c>
      <c r="D1787" s="63">
        <v>1.1180000000000001E-2</v>
      </c>
      <c r="E1787" s="64">
        <v>44322</v>
      </c>
      <c r="F1787" s="65">
        <v>44322</v>
      </c>
      <c r="G1787" s="64">
        <v>44322.918575578704</v>
      </c>
    </row>
    <row r="1788" spans="1:7" outlineLevel="1" x14ac:dyDescent="0.25">
      <c r="A1788" t="s">
        <v>109</v>
      </c>
      <c r="B1788" t="str">
        <f t="shared" si="27"/>
        <v>JPY44321</v>
      </c>
      <c r="C1788" s="36" t="s">
        <v>322</v>
      </c>
      <c r="D1788" s="63">
        <v>1.123E-2</v>
      </c>
      <c r="E1788" s="64">
        <v>44321</v>
      </c>
      <c r="F1788" s="65">
        <v>44321</v>
      </c>
      <c r="G1788" s="64">
        <v>44321.91852835648</v>
      </c>
    </row>
    <row r="1789" spans="1:7" outlineLevel="1" x14ac:dyDescent="0.25">
      <c r="A1789" t="s">
        <v>109</v>
      </c>
      <c r="B1789" t="str">
        <f t="shared" si="27"/>
        <v>JPY44320</v>
      </c>
      <c r="C1789" s="36" t="s">
        <v>322</v>
      </c>
      <c r="D1789" s="63">
        <v>1.1270000000000001E-2</v>
      </c>
      <c r="E1789" s="64">
        <v>44320</v>
      </c>
      <c r="F1789" s="65">
        <v>44320</v>
      </c>
      <c r="G1789" s="64">
        <v>44320.918500891203</v>
      </c>
    </row>
    <row r="1790" spans="1:7" outlineLevel="1" x14ac:dyDescent="0.25">
      <c r="A1790" t="s">
        <v>109</v>
      </c>
      <c r="B1790" t="str">
        <f t="shared" si="27"/>
        <v>JPY44319</v>
      </c>
      <c r="C1790" s="36" t="s">
        <v>322</v>
      </c>
      <c r="D1790" s="63">
        <v>1.125E-2</v>
      </c>
      <c r="E1790" s="64">
        <v>44319</v>
      </c>
      <c r="F1790" s="65">
        <v>44319</v>
      </c>
      <c r="G1790" s="64">
        <v>44319.918448692129</v>
      </c>
    </row>
    <row r="1791" spans="1:7" outlineLevel="1" x14ac:dyDescent="0.25">
      <c r="A1791" t="s">
        <v>109</v>
      </c>
      <c r="B1791" t="str">
        <f t="shared" si="27"/>
        <v>JPY44316</v>
      </c>
      <c r="C1791" s="36" t="s">
        <v>322</v>
      </c>
      <c r="D1791" s="63">
        <v>1.125E-2</v>
      </c>
      <c r="E1791" s="64">
        <v>44316</v>
      </c>
      <c r="F1791" s="65">
        <v>44318</v>
      </c>
      <c r="G1791" s="64">
        <v>44316.918249918985</v>
      </c>
    </row>
    <row r="1792" spans="1:7" outlineLevel="1" x14ac:dyDescent="0.25">
      <c r="A1792" t="s">
        <v>109</v>
      </c>
      <c r="B1792" t="str">
        <f t="shared" si="27"/>
        <v>JPY44315</v>
      </c>
      <c r="C1792" s="36" t="s">
        <v>322</v>
      </c>
      <c r="D1792" s="63">
        <v>1.128E-2</v>
      </c>
      <c r="E1792" s="64">
        <v>44315</v>
      </c>
      <c r="F1792" s="65">
        <v>44315</v>
      </c>
      <c r="G1792" s="64">
        <v>44315.91824791667</v>
      </c>
    </row>
    <row r="1793" spans="1:7" outlineLevel="1" x14ac:dyDescent="0.25">
      <c r="A1793" t="s">
        <v>109</v>
      </c>
      <c r="B1793" t="str">
        <f t="shared" si="27"/>
        <v>JPY44246</v>
      </c>
      <c r="C1793" s="36" t="s">
        <v>322</v>
      </c>
      <c r="D1793" s="63">
        <v>1.1950000000000001E-2</v>
      </c>
      <c r="E1793" s="64">
        <v>44246</v>
      </c>
      <c r="F1793" s="65">
        <v>44314</v>
      </c>
      <c r="G1793" s="64">
        <v>44246.918008333334</v>
      </c>
    </row>
    <row r="1794" spans="1:7" outlineLevel="1" x14ac:dyDescent="0.25">
      <c r="A1794" t="s">
        <v>109</v>
      </c>
      <c r="B1794" t="str">
        <f t="shared" si="27"/>
        <v>JPY44245</v>
      </c>
      <c r="C1794" s="36" t="s">
        <v>322</v>
      </c>
      <c r="D1794" s="63">
        <v>1.201E-2</v>
      </c>
      <c r="E1794" s="64">
        <v>44245</v>
      </c>
      <c r="F1794" s="65">
        <v>44245</v>
      </c>
      <c r="G1794" s="64">
        <v>44245.917984837964</v>
      </c>
    </row>
    <row r="1795" spans="1:7" outlineLevel="1" x14ac:dyDescent="0.25">
      <c r="A1795" t="s">
        <v>109</v>
      </c>
      <c r="B1795" t="str">
        <f t="shared" si="27"/>
        <v>JPY44244</v>
      </c>
      <c r="C1795" s="36" t="s">
        <v>322</v>
      </c>
      <c r="D1795" s="63">
        <v>1.2E-2</v>
      </c>
      <c r="E1795" s="64">
        <v>44244</v>
      </c>
      <c r="F1795" s="65">
        <v>44244</v>
      </c>
      <c r="G1795" s="64">
        <v>44244.917880706016</v>
      </c>
    </row>
    <row r="1796" spans="1:7" outlineLevel="1" x14ac:dyDescent="0.25">
      <c r="A1796" t="s">
        <v>109</v>
      </c>
      <c r="B1796" t="str">
        <f t="shared" si="27"/>
        <v>JPY44243</v>
      </c>
      <c r="C1796" s="36" t="s">
        <v>322</v>
      </c>
      <c r="D1796" s="63">
        <v>1.1990000000000001E-2</v>
      </c>
      <c r="E1796" s="64">
        <v>44243</v>
      </c>
      <c r="F1796" s="65">
        <v>44243</v>
      </c>
      <c r="G1796" s="64">
        <v>44243.917890659723</v>
      </c>
    </row>
    <row r="1797" spans="1:7" outlineLevel="1" x14ac:dyDescent="0.25">
      <c r="A1797" t="s">
        <v>109</v>
      </c>
      <c r="B1797" t="str">
        <f t="shared" si="27"/>
        <v>JPY44239</v>
      </c>
      <c r="C1797" s="36" t="s">
        <v>322</v>
      </c>
      <c r="D1797" s="63">
        <v>1.2109999999999999E-2</v>
      </c>
      <c r="E1797" s="64">
        <v>44239</v>
      </c>
      <c r="F1797" s="65">
        <v>44242</v>
      </c>
      <c r="G1797" s="64">
        <v>44239.917737233794</v>
      </c>
    </row>
    <row r="1798" spans="1:7" outlineLevel="1" x14ac:dyDescent="0.25">
      <c r="A1798" t="s">
        <v>109</v>
      </c>
      <c r="B1798" t="str">
        <f t="shared" ref="B1798:B1861" si="28">C1798&amp;E1798</f>
        <v>JPY44238</v>
      </c>
      <c r="C1798" s="36" t="s">
        <v>322</v>
      </c>
      <c r="D1798" s="63">
        <v>1.2109999999999999E-2</v>
      </c>
      <c r="E1798" s="64">
        <v>44238</v>
      </c>
      <c r="F1798" s="65">
        <v>44238</v>
      </c>
      <c r="G1798" s="64">
        <v>44238.917699456018</v>
      </c>
    </row>
    <row r="1799" spans="1:7" outlineLevel="1" x14ac:dyDescent="0.25">
      <c r="A1799" t="s">
        <v>109</v>
      </c>
      <c r="B1799" t="str">
        <f t="shared" si="28"/>
        <v>JPY44237</v>
      </c>
      <c r="C1799" s="36" t="s">
        <v>322</v>
      </c>
      <c r="D1799" s="63">
        <v>1.2120000000000001E-2</v>
      </c>
      <c r="E1799" s="64">
        <v>44237</v>
      </c>
      <c r="F1799" s="65">
        <v>44237</v>
      </c>
      <c r="G1799" s="64">
        <v>44237.917652314813</v>
      </c>
    </row>
    <row r="1800" spans="1:7" outlineLevel="1" x14ac:dyDescent="0.25">
      <c r="A1800" t="s">
        <v>109</v>
      </c>
      <c r="B1800" t="str">
        <f t="shared" si="28"/>
        <v>JPY44236</v>
      </c>
      <c r="C1800" s="36" t="s">
        <v>322</v>
      </c>
      <c r="D1800" s="63">
        <v>1.2160000000000001E-2</v>
      </c>
      <c r="E1800" s="64">
        <v>44236</v>
      </c>
      <c r="F1800" s="65">
        <v>44236</v>
      </c>
      <c r="G1800" s="64">
        <v>44236.917621990739</v>
      </c>
    </row>
    <row r="1801" spans="1:7" outlineLevel="1" x14ac:dyDescent="0.25">
      <c r="A1801" t="s">
        <v>109</v>
      </c>
      <c r="B1801" t="str">
        <f t="shared" si="28"/>
        <v>JPY44235</v>
      </c>
      <c r="C1801" s="36" t="s">
        <v>322</v>
      </c>
      <c r="D1801" s="63">
        <v>1.2109999999999999E-2</v>
      </c>
      <c r="E1801" s="64">
        <v>44235</v>
      </c>
      <c r="F1801" s="65">
        <v>44235</v>
      </c>
      <c r="G1801" s="64">
        <v>44235.917557141205</v>
      </c>
    </row>
    <row r="1802" spans="1:7" outlineLevel="1" x14ac:dyDescent="0.25">
      <c r="A1802" t="s">
        <v>109</v>
      </c>
      <c r="B1802" t="str">
        <f t="shared" si="28"/>
        <v>JPY44232</v>
      </c>
      <c r="C1802" s="36" t="s">
        <v>322</v>
      </c>
      <c r="D1802" s="63">
        <v>1.2120000000000001E-2</v>
      </c>
      <c r="E1802" s="64">
        <v>44232</v>
      </c>
      <c r="F1802" s="65">
        <v>44234</v>
      </c>
      <c r="G1802" s="64">
        <v>44232.917487766201</v>
      </c>
    </row>
    <row r="1803" spans="1:7" outlineLevel="1" x14ac:dyDescent="0.25">
      <c r="A1803" t="s">
        <v>109</v>
      </c>
      <c r="B1803" t="str">
        <f t="shared" si="28"/>
        <v>JPY44231</v>
      </c>
      <c r="C1803" s="36" t="s">
        <v>322</v>
      </c>
      <c r="D1803" s="63">
        <v>1.217E-2</v>
      </c>
      <c r="E1803" s="64">
        <v>44231</v>
      </c>
      <c r="F1803" s="65">
        <v>44231</v>
      </c>
      <c r="G1803" s="64">
        <v>44231.917429942128</v>
      </c>
    </row>
    <row r="1804" spans="1:7" outlineLevel="1" x14ac:dyDescent="0.25">
      <c r="A1804" t="s">
        <v>109</v>
      </c>
      <c r="B1804" t="str">
        <f t="shared" si="28"/>
        <v>JPY44230</v>
      </c>
      <c r="C1804" s="36" t="s">
        <v>322</v>
      </c>
      <c r="D1804" s="63">
        <v>1.217E-2</v>
      </c>
      <c r="E1804" s="64">
        <v>44230</v>
      </c>
      <c r="F1804" s="65">
        <v>44230</v>
      </c>
      <c r="G1804" s="64">
        <v>44230.917380127314</v>
      </c>
    </row>
    <row r="1805" spans="1:7" outlineLevel="1" x14ac:dyDescent="0.25">
      <c r="A1805" t="s">
        <v>109</v>
      </c>
      <c r="B1805" t="str">
        <f t="shared" si="28"/>
        <v>JPY44229</v>
      </c>
      <c r="C1805" s="36" t="s">
        <v>322</v>
      </c>
      <c r="D1805" s="63">
        <v>1.2200000000000001E-2</v>
      </c>
      <c r="E1805" s="64">
        <v>44229</v>
      </c>
      <c r="F1805" s="65">
        <v>44229</v>
      </c>
      <c r="G1805" s="64">
        <v>44229.917329745367</v>
      </c>
    </row>
    <row r="1806" spans="1:7" outlineLevel="1" x14ac:dyDescent="0.25">
      <c r="A1806" t="s">
        <v>109</v>
      </c>
      <c r="B1806" t="str">
        <f t="shared" si="28"/>
        <v>JPY44228</v>
      </c>
      <c r="C1806" s="36" t="s">
        <v>322</v>
      </c>
      <c r="D1806" s="63">
        <v>1.222E-2</v>
      </c>
      <c r="E1806" s="64">
        <v>44228</v>
      </c>
      <c r="F1806" s="65">
        <v>44228</v>
      </c>
      <c r="G1806" s="64">
        <v>44228.917283182869</v>
      </c>
    </row>
    <row r="1807" spans="1:7" outlineLevel="1" x14ac:dyDescent="0.25">
      <c r="A1807" t="s">
        <v>109</v>
      </c>
      <c r="B1807" t="str">
        <f t="shared" si="28"/>
        <v>JPY44225</v>
      </c>
      <c r="C1807" s="36" t="s">
        <v>322</v>
      </c>
      <c r="D1807" s="63">
        <v>1.221E-2</v>
      </c>
      <c r="E1807" s="64">
        <v>44225</v>
      </c>
      <c r="F1807" s="65">
        <v>44227</v>
      </c>
      <c r="G1807" s="64">
        <v>44225.91721565972</v>
      </c>
    </row>
    <row r="1808" spans="1:7" outlineLevel="1" x14ac:dyDescent="0.25">
      <c r="A1808" t="s">
        <v>109</v>
      </c>
      <c r="B1808" t="str">
        <f t="shared" si="28"/>
        <v>JPY44224</v>
      </c>
      <c r="C1808" s="36" t="s">
        <v>322</v>
      </c>
      <c r="D1808" s="63">
        <v>1.2279999999999999E-2</v>
      </c>
      <c r="E1808" s="64">
        <v>44224</v>
      </c>
      <c r="F1808" s="65">
        <v>44224</v>
      </c>
      <c r="G1808" s="64">
        <v>44224.917155405092</v>
      </c>
    </row>
    <row r="1809" spans="1:7" outlineLevel="1" x14ac:dyDescent="0.25">
      <c r="A1809" t="s">
        <v>109</v>
      </c>
      <c r="B1809" t="str">
        <f t="shared" si="28"/>
        <v>JPY44223</v>
      </c>
      <c r="C1809" s="36" t="s">
        <v>322</v>
      </c>
      <c r="D1809" s="63">
        <v>1.2279999999999999E-2</v>
      </c>
      <c r="E1809" s="64">
        <v>44223</v>
      </c>
      <c r="F1809" s="65">
        <v>44223</v>
      </c>
      <c r="G1809" s="64">
        <v>44223.917128668982</v>
      </c>
    </row>
    <row r="1810" spans="1:7" outlineLevel="1" x14ac:dyDescent="0.25">
      <c r="A1810" t="s">
        <v>109</v>
      </c>
      <c r="B1810" t="str">
        <f t="shared" si="28"/>
        <v>JPY44222</v>
      </c>
      <c r="C1810" s="36" t="s">
        <v>322</v>
      </c>
      <c r="D1810" s="63">
        <v>1.225E-2</v>
      </c>
      <c r="E1810" s="64">
        <v>44222</v>
      </c>
      <c r="F1810" s="65">
        <v>44222</v>
      </c>
      <c r="G1810" s="64">
        <v>44222.917079432867</v>
      </c>
    </row>
    <row r="1811" spans="1:7" outlineLevel="1" x14ac:dyDescent="0.25">
      <c r="A1811" t="s">
        <v>109</v>
      </c>
      <c r="B1811" t="str">
        <f t="shared" si="28"/>
        <v>JPY44221</v>
      </c>
      <c r="C1811" s="36" t="s">
        <v>322</v>
      </c>
      <c r="D1811" s="63">
        <v>1.227E-2</v>
      </c>
      <c r="E1811" s="64">
        <v>44221</v>
      </c>
      <c r="F1811" s="65">
        <v>44221</v>
      </c>
      <c r="G1811" s="64">
        <v>44221.917050266202</v>
      </c>
    </row>
    <row r="1812" spans="1:7" outlineLevel="1" x14ac:dyDescent="0.25">
      <c r="A1812" t="s">
        <v>109</v>
      </c>
      <c r="B1812" t="str">
        <f t="shared" si="28"/>
        <v>JPY44218</v>
      </c>
      <c r="C1812" s="36" t="s">
        <v>322</v>
      </c>
      <c r="D1812" s="63">
        <v>1.225E-2</v>
      </c>
      <c r="E1812" s="64">
        <v>44218</v>
      </c>
      <c r="F1812" s="65">
        <v>44220</v>
      </c>
      <c r="G1812" s="64">
        <v>44218.919574305553</v>
      </c>
    </row>
    <row r="1813" spans="1:7" outlineLevel="1" x14ac:dyDescent="0.25">
      <c r="A1813" t="s">
        <v>109</v>
      </c>
      <c r="B1813" t="str">
        <f t="shared" si="28"/>
        <v>JPY44217</v>
      </c>
      <c r="C1813" s="36" t="s">
        <v>322</v>
      </c>
      <c r="D1813" s="63">
        <v>1.2200000000000001E-2</v>
      </c>
      <c r="E1813" s="64">
        <v>44217</v>
      </c>
      <c r="F1813" s="65">
        <v>44217</v>
      </c>
      <c r="G1813" s="64">
        <v>44217.919526585647</v>
      </c>
    </row>
    <row r="1814" spans="1:7" outlineLevel="1" x14ac:dyDescent="0.25">
      <c r="A1814" t="s">
        <v>109</v>
      </c>
      <c r="B1814" t="str">
        <f t="shared" si="28"/>
        <v>JPY44216</v>
      </c>
      <c r="C1814" s="36" t="s">
        <v>322</v>
      </c>
      <c r="D1814" s="63">
        <v>1.221E-2</v>
      </c>
      <c r="E1814" s="64">
        <v>44216</v>
      </c>
      <c r="F1814" s="65">
        <v>44216</v>
      </c>
      <c r="G1814" s="64">
        <v>44216.919487581021</v>
      </c>
    </row>
    <row r="1815" spans="1:7" outlineLevel="1" x14ac:dyDescent="0.25">
      <c r="A1815" t="s">
        <v>109</v>
      </c>
      <c r="B1815" t="str">
        <f t="shared" si="28"/>
        <v>JPY44215</v>
      </c>
      <c r="C1815" s="36" t="s">
        <v>322</v>
      </c>
      <c r="D1815" s="63">
        <v>1.226E-2</v>
      </c>
      <c r="E1815" s="64">
        <v>44215</v>
      </c>
      <c r="F1815" s="65">
        <v>44215</v>
      </c>
      <c r="G1815" s="64">
        <v>44215.919460069446</v>
      </c>
    </row>
    <row r="1816" spans="1:7" outlineLevel="1" x14ac:dyDescent="0.25">
      <c r="A1816" t="s">
        <v>109</v>
      </c>
      <c r="B1816" t="str">
        <f t="shared" si="28"/>
        <v>JPY44214</v>
      </c>
      <c r="C1816" s="36" t="s">
        <v>322</v>
      </c>
      <c r="D1816" s="63">
        <v>1.231E-2</v>
      </c>
      <c r="E1816" s="64">
        <v>44214</v>
      </c>
      <c r="F1816" s="65">
        <v>44214</v>
      </c>
      <c r="G1816" s="64">
        <v>44214.919389317132</v>
      </c>
    </row>
    <row r="1817" spans="1:7" outlineLevel="1" x14ac:dyDescent="0.25">
      <c r="A1817" t="s">
        <v>109</v>
      </c>
      <c r="B1817" t="str">
        <f t="shared" si="28"/>
        <v>JPY44211</v>
      </c>
      <c r="C1817" s="36" t="s">
        <v>322</v>
      </c>
      <c r="D1817" s="63">
        <v>1.226E-2</v>
      </c>
      <c r="E1817" s="64">
        <v>44211</v>
      </c>
      <c r="F1817" s="65">
        <v>44213</v>
      </c>
      <c r="G1817" s="64">
        <v>44211.919304895833</v>
      </c>
    </row>
    <row r="1818" spans="1:7" outlineLevel="1" x14ac:dyDescent="0.25">
      <c r="A1818" t="s">
        <v>109</v>
      </c>
      <c r="B1818" t="str">
        <f t="shared" si="28"/>
        <v>JPY44210</v>
      </c>
      <c r="C1818" s="36" t="s">
        <v>322</v>
      </c>
      <c r="D1818" s="63">
        <v>1.218E-2</v>
      </c>
      <c r="E1818" s="64">
        <v>44210</v>
      </c>
      <c r="F1818" s="65">
        <v>44210</v>
      </c>
      <c r="G1818" s="64">
        <v>44210.919269479164</v>
      </c>
    </row>
    <row r="1819" spans="1:7" outlineLevel="1" x14ac:dyDescent="0.25">
      <c r="A1819" t="s">
        <v>109</v>
      </c>
      <c r="B1819" t="str">
        <f t="shared" si="28"/>
        <v>JPY44209</v>
      </c>
      <c r="C1819" s="36" t="s">
        <v>322</v>
      </c>
      <c r="D1819" s="63">
        <v>1.2239999999999999E-2</v>
      </c>
      <c r="E1819" s="64">
        <v>44209</v>
      </c>
      <c r="F1819" s="65">
        <v>44209</v>
      </c>
      <c r="G1819" s="64">
        <v>44209.919249965278</v>
      </c>
    </row>
    <row r="1820" spans="1:7" outlineLevel="1" x14ac:dyDescent="0.25">
      <c r="A1820" t="s">
        <v>109</v>
      </c>
      <c r="B1820" t="str">
        <f t="shared" si="28"/>
        <v>JPY44208</v>
      </c>
      <c r="C1820" s="36" t="s">
        <v>322</v>
      </c>
      <c r="D1820" s="63">
        <v>1.225E-2</v>
      </c>
      <c r="E1820" s="64">
        <v>44208</v>
      </c>
      <c r="F1820" s="65">
        <v>44208</v>
      </c>
      <c r="G1820" s="64">
        <v>44208.919174386574</v>
      </c>
    </row>
    <row r="1821" spans="1:7" outlineLevel="1" x14ac:dyDescent="0.25">
      <c r="A1821" t="s">
        <v>109</v>
      </c>
      <c r="B1821" t="str">
        <f t="shared" si="28"/>
        <v>JPY44207</v>
      </c>
      <c r="C1821" s="36" t="s">
        <v>322</v>
      </c>
      <c r="D1821" s="63">
        <v>1.227E-2</v>
      </c>
      <c r="E1821" s="64">
        <v>44207</v>
      </c>
      <c r="F1821" s="65">
        <v>44207</v>
      </c>
      <c r="G1821" s="64">
        <v>44207.919183645834</v>
      </c>
    </row>
    <row r="1822" spans="1:7" outlineLevel="1" x14ac:dyDescent="0.25">
      <c r="A1822" t="s">
        <v>109</v>
      </c>
      <c r="B1822" t="str">
        <f t="shared" si="28"/>
        <v>JPY44204</v>
      </c>
      <c r="C1822" s="36" t="s">
        <v>322</v>
      </c>
      <c r="D1822" s="63">
        <v>1.223E-2</v>
      </c>
      <c r="E1822" s="64">
        <v>44204</v>
      </c>
      <c r="F1822" s="65">
        <v>44206</v>
      </c>
      <c r="G1822" s="64">
        <v>44204.917911539349</v>
      </c>
    </row>
    <row r="1823" spans="1:7" outlineLevel="1" x14ac:dyDescent="0.25">
      <c r="A1823" t="s">
        <v>109</v>
      </c>
      <c r="B1823" t="str">
        <f t="shared" si="28"/>
        <v>JPY44203</v>
      </c>
      <c r="C1823" s="36" t="s">
        <v>322</v>
      </c>
      <c r="D1823" s="63">
        <v>1.2239999999999999E-2</v>
      </c>
      <c r="E1823" s="64">
        <v>44203</v>
      </c>
      <c r="F1823" s="65">
        <v>44203</v>
      </c>
      <c r="G1823" s="64">
        <v>44203.917849456018</v>
      </c>
    </row>
    <row r="1824" spans="1:7" outlineLevel="1" x14ac:dyDescent="0.25">
      <c r="A1824" t="s">
        <v>109</v>
      </c>
      <c r="B1824" t="str">
        <f t="shared" si="28"/>
        <v>JPY44202</v>
      </c>
      <c r="C1824" s="36" t="s">
        <v>322</v>
      </c>
      <c r="D1824" s="63">
        <v>1.2290000000000001E-2</v>
      </c>
      <c r="E1824" s="64">
        <v>44202</v>
      </c>
      <c r="F1824" s="65">
        <v>44202</v>
      </c>
      <c r="G1824" s="64">
        <v>44202.917833414351</v>
      </c>
    </row>
    <row r="1825" spans="1:7" outlineLevel="1" x14ac:dyDescent="0.25">
      <c r="A1825" t="s">
        <v>109</v>
      </c>
      <c r="B1825" t="str">
        <f t="shared" si="28"/>
        <v>JPY44201</v>
      </c>
      <c r="C1825" s="36" t="s">
        <v>322</v>
      </c>
      <c r="D1825" s="63">
        <v>1.2370000000000001E-2</v>
      </c>
      <c r="E1825" s="64">
        <v>44201</v>
      </c>
      <c r="F1825" s="65">
        <v>44201</v>
      </c>
      <c r="G1825" s="64">
        <v>44201.917751851855</v>
      </c>
    </row>
    <row r="1826" spans="1:7" outlineLevel="1" x14ac:dyDescent="0.25">
      <c r="A1826" t="s">
        <v>109</v>
      </c>
      <c r="B1826" t="str">
        <f t="shared" si="28"/>
        <v>JPY44200</v>
      </c>
      <c r="C1826" s="36" t="s">
        <v>322</v>
      </c>
      <c r="D1826" s="63">
        <v>1.2370000000000001E-2</v>
      </c>
      <c r="E1826" s="64">
        <v>44200</v>
      </c>
      <c r="F1826" s="65">
        <v>44200</v>
      </c>
      <c r="G1826" s="64">
        <v>44200.917732789349</v>
      </c>
    </row>
    <row r="1827" spans="1:7" outlineLevel="1" x14ac:dyDescent="0.25">
      <c r="A1827" t="s">
        <v>109</v>
      </c>
      <c r="B1827" t="str">
        <f t="shared" si="28"/>
        <v>JPY44196</v>
      </c>
      <c r="C1827" s="36" t="s">
        <v>322</v>
      </c>
      <c r="D1827" s="63">
        <v>1.235E-2</v>
      </c>
      <c r="E1827" s="64">
        <v>44196</v>
      </c>
      <c r="F1827" s="65">
        <v>44199</v>
      </c>
      <c r="G1827" s="64">
        <v>44196.917571180558</v>
      </c>
    </row>
    <row r="1828" spans="1:7" outlineLevel="1" x14ac:dyDescent="0.25">
      <c r="A1828" t="s">
        <v>109</v>
      </c>
      <c r="B1828" t="str">
        <f t="shared" si="28"/>
        <v>JPY44195</v>
      </c>
      <c r="C1828" s="36" t="s">
        <v>322</v>
      </c>
      <c r="D1828" s="63">
        <v>1.2370000000000001E-2</v>
      </c>
      <c r="E1828" s="64">
        <v>44195</v>
      </c>
      <c r="F1828" s="65">
        <v>44195</v>
      </c>
      <c r="G1828" s="64">
        <v>44195.917573298611</v>
      </c>
    </row>
    <row r="1829" spans="1:7" outlineLevel="1" x14ac:dyDescent="0.25">
      <c r="A1829" t="s">
        <v>109</v>
      </c>
      <c r="B1829" t="str">
        <f t="shared" si="28"/>
        <v>JPY44194</v>
      </c>
      <c r="C1829" s="36" t="s">
        <v>322</v>
      </c>
      <c r="D1829" s="63">
        <v>1.2359999999999999E-2</v>
      </c>
      <c r="E1829" s="64">
        <v>44194</v>
      </c>
      <c r="F1829" s="65">
        <v>44194</v>
      </c>
      <c r="G1829" s="64">
        <v>44194.917537766203</v>
      </c>
    </row>
    <row r="1830" spans="1:7" outlineLevel="1" x14ac:dyDescent="0.25">
      <c r="A1830" t="s">
        <v>109</v>
      </c>
      <c r="B1830" t="str">
        <f t="shared" si="28"/>
        <v>JPY44189</v>
      </c>
      <c r="C1830" s="36" t="s">
        <v>322</v>
      </c>
      <c r="D1830" s="63">
        <v>1.238E-2</v>
      </c>
      <c r="E1830" s="64">
        <v>44189</v>
      </c>
      <c r="F1830" s="65">
        <v>44193</v>
      </c>
      <c r="G1830" s="64">
        <v>44189.917329016207</v>
      </c>
    </row>
    <row r="1831" spans="1:7" outlineLevel="1" x14ac:dyDescent="0.25">
      <c r="A1831" t="s">
        <v>109</v>
      </c>
      <c r="B1831" t="str">
        <f t="shared" si="28"/>
        <v>JPY44188</v>
      </c>
      <c r="C1831" s="36" t="s">
        <v>322</v>
      </c>
      <c r="D1831" s="63">
        <v>1.242E-2</v>
      </c>
      <c r="E1831" s="64">
        <v>44188</v>
      </c>
      <c r="F1831" s="65">
        <v>44188</v>
      </c>
      <c r="G1831" s="64">
        <v>44188.917328854164</v>
      </c>
    </row>
    <row r="1832" spans="1:7" outlineLevel="1" x14ac:dyDescent="0.25">
      <c r="A1832" t="s">
        <v>109</v>
      </c>
      <c r="B1832" t="str">
        <f t="shared" si="28"/>
        <v>JPY44187</v>
      </c>
      <c r="C1832" s="36" t="s">
        <v>322</v>
      </c>
      <c r="D1832" s="63">
        <v>1.2460000000000001E-2</v>
      </c>
      <c r="E1832" s="64">
        <v>44187</v>
      </c>
      <c r="F1832" s="65">
        <v>44187</v>
      </c>
      <c r="G1832" s="64">
        <v>44187.917285185184</v>
      </c>
    </row>
    <row r="1833" spans="1:7" outlineLevel="1" x14ac:dyDescent="0.25">
      <c r="A1833" t="s">
        <v>109</v>
      </c>
      <c r="B1833" t="str">
        <f t="shared" si="28"/>
        <v>JPY44186</v>
      </c>
      <c r="C1833" s="36" t="s">
        <v>322</v>
      </c>
      <c r="D1833" s="63">
        <v>1.242E-2</v>
      </c>
      <c r="E1833" s="64">
        <v>44186</v>
      </c>
      <c r="F1833" s="65">
        <v>44186</v>
      </c>
      <c r="G1833" s="64">
        <v>44186.917208645835</v>
      </c>
    </row>
    <row r="1834" spans="1:7" outlineLevel="1" x14ac:dyDescent="0.25">
      <c r="A1834" t="s">
        <v>109</v>
      </c>
      <c r="B1834" t="str">
        <f t="shared" si="28"/>
        <v>JPY44183</v>
      </c>
      <c r="C1834" s="36" t="s">
        <v>322</v>
      </c>
      <c r="D1834" s="63">
        <v>1.2359999999999999E-2</v>
      </c>
      <c r="E1834" s="64">
        <v>44183</v>
      </c>
      <c r="F1834" s="65">
        <v>44185</v>
      </c>
      <c r="G1834" s="64">
        <v>44183.918056944443</v>
      </c>
    </row>
    <row r="1835" spans="1:7" outlineLevel="1" x14ac:dyDescent="0.25">
      <c r="A1835" t="s">
        <v>109</v>
      </c>
      <c r="B1835" t="str">
        <f t="shared" si="28"/>
        <v>JPY44182</v>
      </c>
      <c r="C1835" s="36" t="s">
        <v>322</v>
      </c>
      <c r="D1835" s="63">
        <v>1.234E-2</v>
      </c>
      <c r="E1835" s="64">
        <v>44182</v>
      </c>
      <c r="F1835" s="65">
        <v>44182</v>
      </c>
      <c r="G1835" s="64">
        <v>44182.918008564811</v>
      </c>
    </row>
    <row r="1836" spans="1:7" outlineLevel="1" x14ac:dyDescent="0.25">
      <c r="A1836" t="s">
        <v>109</v>
      </c>
      <c r="B1836" t="str">
        <f t="shared" si="28"/>
        <v>JPY44181</v>
      </c>
      <c r="C1836" s="36" t="s">
        <v>322</v>
      </c>
      <c r="D1836" s="63">
        <v>1.231E-2</v>
      </c>
      <c r="E1836" s="64">
        <v>44181</v>
      </c>
      <c r="F1836" s="65">
        <v>44181</v>
      </c>
      <c r="G1836" s="64">
        <v>44181.917786226855</v>
      </c>
    </row>
    <row r="1837" spans="1:7" outlineLevel="1" x14ac:dyDescent="0.25">
      <c r="A1837" t="s">
        <v>109</v>
      </c>
      <c r="B1837" t="str">
        <f t="shared" si="28"/>
        <v>JPY44180</v>
      </c>
      <c r="C1837" s="36" t="s">
        <v>322</v>
      </c>
      <c r="D1837" s="63">
        <v>1.226E-2</v>
      </c>
      <c r="E1837" s="64">
        <v>44180</v>
      </c>
      <c r="F1837" s="65">
        <v>44180</v>
      </c>
      <c r="G1837" s="64">
        <v>44180.917759108794</v>
      </c>
    </row>
    <row r="1838" spans="1:7" outlineLevel="1" x14ac:dyDescent="0.25">
      <c r="A1838" t="s">
        <v>109</v>
      </c>
      <c r="B1838" t="str">
        <f t="shared" si="28"/>
        <v>JPY44179</v>
      </c>
      <c r="C1838" s="36" t="s">
        <v>322</v>
      </c>
      <c r="D1838" s="63">
        <v>1.227E-2</v>
      </c>
      <c r="E1838" s="64">
        <v>44179</v>
      </c>
      <c r="F1838" s="65">
        <v>44179</v>
      </c>
      <c r="G1838" s="64">
        <v>44179.917695636577</v>
      </c>
    </row>
    <row r="1839" spans="1:7" outlineLevel="1" x14ac:dyDescent="0.25">
      <c r="A1839" t="s">
        <v>109</v>
      </c>
      <c r="B1839" t="str">
        <f t="shared" si="28"/>
        <v>JPY44176</v>
      </c>
      <c r="C1839" s="36" t="s">
        <v>322</v>
      </c>
      <c r="D1839" s="63">
        <v>1.2279999999999999E-2</v>
      </c>
      <c r="E1839" s="64">
        <v>44176</v>
      </c>
      <c r="F1839" s="65">
        <v>44178</v>
      </c>
      <c r="G1839" s="64">
        <v>44176.917604745373</v>
      </c>
    </row>
    <row r="1840" spans="1:7" outlineLevel="1" x14ac:dyDescent="0.25">
      <c r="A1840" t="s">
        <v>109</v>
      </c>
      <c r="B1840" t="str">
        <f t="shared" si="28"/>
        <v>JPY44175</v>
      </c>
      <c r="C1840" s="36" t="s">
        <v>322</v>
      </c>
      <c r="D1840" s="63">
        <v>1.221E-2</v>
      </c>
      <c r="E1840" s="64">
        <v>44175</v>
      </c>
      <c r="F1840" s="65">
        <v>44175</v>
      </c>
      <c r="G1840" s="64">
        <v>44175.917578009263</v>
      </c>
    </row>
    <row r="1841" spans="1:7" outlineLevel="1" x14ac:dyDescent="0.25">
      <c r="A1841" t="s">
        <v>109</v>
      </c>
      <c r="B1841" t="str">
        <f t="shared" si="28"/>
        <v>JPY44174</v>
      </c>
      <c r="C1841" s="36" t="s">
        <v>322</v>
      </c>
      <c r="D1841" s="63">
        <v>1.2279999999999999E-2</v>
      </c>
      <c r="E1841" s="64">
        <v>44174</v>
      </c>
      <c r="F1841" s="65">
        <v>44174</v>
      </c>
      <c r="G1841" s="64">
        <v>44174.917545254626</v>
      </c>
    </row>
    <row r="1842" spans="1:7" outlineLevel="1" x14ac:dyDescent="0.25">
      <c r="A1842" t="s">
        <v>109</v>
      </c>
      <c r="B1842" t="str">
        <f t="shared" si="28"/>
        <v>JPY44173</v>
      </c>
      <c r="C1842" s="36" t="s">
        <v>322</v>
      </c>
      <c r="D1842" s="63">
        <v>1.23E-2</v>
      </c>
      <c r="E1842" s="64">
        <v>44173</v>
      </c>
      <c r="F1842" s="65">
        <v>44173</v>
      </c>
      <c r="G1842" s="64">
        <v>44173.917465740742</v>
      </c>
    </row>
    <row r="1843" spans="1:7" outlineLevel="1" x14ac:dyDescent="0.25">
      <c r="A1843" t="s">
        <v>109</v>
      </c>
      <c r="B1843" t="str">
        <f t="shared" si="28"/>
        <v>JPY44172</v>
      </c>
      <c r="C1843" s="36" t="s">
        <v>322</v>
      </c>
      <c r="D1843" s="63">
        <v>1.231E-2</v>
      </c>
      <c r="E1843" s="64">
        <v>44172</v>
      </c>
      <c r="F1843" s="65">
        <v>44172</v>
      </c>
      <c r="G1843" s="64">
        <v>44172.917364699075</v>
      </c>
    </row>
    <row r="1844" spans="1:7" outlineLevel="1" x14ac:dyDescent="0.25">
      <c r="A1844" t="s">
        <v>109</v>
      </c>
      <c r="B1844" t="str">
        <f t="shared" si="28"/>
        <v>JPY44169</v>
      </c>
      <c r="C1844" s="36" t="s">
        <v>322</v>
      </c>
      <c r="D1844" s="63">
        <v>1.23E-2</v>
      </c>
      <c r="E1844" s="64">
        <v>44169</v>
      </c>
      <c r="F1844" s="65">
        <v>44171</v>
      </c>
      <c r="G1844" s="64">
        <v>44169.917272766201</v>
      </c>
    </row>
    <row r="1845" spans="1:7" outlineLevel="1" x14ac:dyDescent="0.25">
      <c r="A1845" t="s">
        <v>109</v>
      </c>
      <c r="B1845" t="str">
        <f t="shared" si="28"/>
        <v>JPY44168</v>
      </c>
      <c r="C1845" s="36" t="s">
        <v>322</v>
      </c>
      <c r="D1845" s="63">
        <v>1.24E-2</v>
      </c>
      <c r="E1845" s="64">
        <v>44168</v>
      </c>
      <c r="F1845" s="65">
        <v>44168</v>
      </c>
      <c r="G1845" s="64">
        <v>44168.917229629631</v>
      </c>
    </row>
    <row r="1846" spans="1:7" outlineLevel="1" x14ac:dyDescent="0.25">
      <c r="A1846" t="s">
        <v>109</v>
      </c>
      <c r="B1846" t="str">
        <f t="shared" si="28"/>
        <v>JPY44167</v>
      </c>
      <c r="C1846" s="36" t="s">
        <v>322</v>
      </c>
      <c r="D1846" s="63">
        <v>1.2370000000000001E-2</v>
      </c>
      <c r="E1846" s="64">
        <v>44167</v>
      </c>
      <c r="F1846" s="65">
        <v>44167</v>
      </c>
      <c r="G1846" s="64">
        <v>44167.917205289355</v>
      </c>
    </row>
    <row r="1847" spans="1:7" outlineLevel="1" x14ac:dyDescent="0.25">
      <c r="A1847" t="s">
        <v>109</v>
      </c>
      <c r="B1847" t="str">
        <f t="shared" si="28"/>
        <v>JPY44166</v>
      </c>
      <c r="C1847" s="36" t="s">
        <v>322</v>
      </c>
      <c r="D1847" s="63">
        <v>1.2409999999999999E-2</v>
      </c>
      <c r="E1847" s="64">
        <v>44166</v>
      </c>
      <c r="F1847" s="65">
        <v>44166</v>
      </c>
      <c r="G1847" s="64">
        <v>44166.917142395832</v>
      </c>
    </row>
    <row r="1848" spans="1:7" outlineLevel="1" x14ac:dyDescent="0.25">
      <c r="A1848" t="s">
        <v>109</v>
      </c>
      <c r="B1848" t="str">
        <f t="shared" si="28"/>
        <v>JPY44165</v>
      </c>
      <c r="C1848" s="36" t="s">
        <v>322</v>
      </c>
      <c r="D1848" s="63">
        <v>1.243E-2</v>
      </c>
      <c r="E1848" s="64">
        <v>44165</v>
      </c>
      <c r="F1848" s="65">
        <v>44165</v>
      </c>
      <c r="G1848" s="64">
        <v>44165.917064849535</v>
      </c>
    </row>
    <row r="1849" spans="1:7" outlineLevel="1" x14ac:dyDescent="0.25">
      <c r="A1849" t="s">
        <v>109</v>
      </c>
      <c r="B1849" t="str">
        <f t="shared" si="28"/>
        <v>JPY44162</v>
      </c>
      <c r="C1849" s="36" t="s">
        <v>322</v>
      </c>
      <c r="D1849" s="63">
        <v>1.248E-2</v>
      </c>
      <c r="E1849" s="64">
        <v>44162</v>
      </c>
      <c r="F1849" s="65">
        <v>44164</v>
      </c>
      <c r="G1849" s="64">
        <v>44162.916942326388</v>
      </c>
    </row>
    <row r="1850" spans="1:7" outlineLevel="1" x14ac:dyDescent="0.25">
      <c r="A1850" t="s">
        <v>109</v>
      </c>
      <c r="B1850" t="str">
        <f t="shared" si="28"/>
        <v>JPY44161</v>
      </c>
      <c r="C1850" s="36" t="s">
        <v>322</v>
      </c>
      <c r="D1850" s="63">
        <v>1.248E-2</v>
      </c>
      <c r="E1850" s="64">
        <v>44161</v>
      </c>
      <c r="F1850" s="65">
        <v>44161</v>
      </c>
      <c r="G1850" s="64">
        <v>44161.916928275466</v>
      </c>
    </row>
    <row r="1851" spans="1:7" outlineLevel="1" x14ac:dyDescent="0.25">
      <c r="A1851" t="s">
        <v>109</v>
      </c>
      <c r="B1851" t="str">
        <f t="shared" si="28"/>
        <v>JPY44160</v>
      </c>
      <c r="C1851" s="36" t="s">
        <v>322</v>
      </c>
      <c r="D1851" s="63">
        <v>1.2460000000000001E-2</v>
      </c>
      <c r="E1851" s="64">
        <v>44160</v>
      </c>
      <c r="F1851" s="65">
        <v>44160</v>
      </c>
      <c r="G1851" s="64">
        <v>44160.916847418979</v>
      </c>
    </row>
    <row r="1852" spans="1:7" outlineLevel="1" x14ac:dyDescent="0.25">
      <c r="A1852" t="s">
        <v>109</v>
      </c>
      <c r="B1852" t="str">
        <f t="shared" si="28"/>
        <v>JPY44159</v>
      </c>
      <c r="C1852" s="36" t="s">
        <v>322</v>
      </c>
      <c r="D1852" s="63">
        <v>1.2460000000000001E-2</v>
      </c>
      <c r="E1852" s="64">
        <v>44159</v>
      </c>
      <c r="F1852" s="65">
        <v>44159</v>
      </c>
      <c r="G1852" s="64">
        <v>44159.916795636571</v>
      </c>
    </row>
    <row r="1853" spans="1:7" outlineLevel="1" x14ac:dyDescent="0.25">
      <c r="A1853" t="s">
        <v>109</v>
      </c>
      <c r="B1853" t="str">
        <f t="shared" si="28"/>
        <v>JPY44158</v>
      </c>
      <c r="C1853" s="36" t="s">
        <v>322</v>
      </c>
      <c r="D1853" s="63">
        <v>1.255E-2</v>
      </c>
      <c r="E1853" s="64">
        <v>44158</v>
      </c>
      <c r="F1853" s="65">
        <v>44158</v>
      </c>
      <c r="G1853" s="64">
        <v>44158.91676443287</v>
      </c>
    </row>
    <row r="1854" spans="1:7" outlineLevel="1" x14ac:dyDescent="0.25">
      <c r="A1854" t="s">
        <v>109</v>
      </c>
      <c r="B1854" t="str">
        <f t="shared" si="28"/>
        <v>JPY44155</v>
      </c>
      <c r="C1854" s="36" t="s">
        <v>322</v>
      </c>
      <c r="D1854" s="63">
        <v>1.259E-2</v>
      </c>
      <c r="E1854" s="64">
        <v>44155</v>
      </c>
      <c r="F1854" s="65">
        <v>44157</v>
      </c>
      <c r="G1854" s="64">
        <v>44155.918238969905</v>
      </c>
    </row>
    <row r="1855" spans="1:7" outlineLevel="1" x14ac:dyDescent="0.25">
      <c r="A1855" t="s">
        <v>109</v>
      </c>
      <c r="B1855" t="str">
        <f t="shared" si="28"/>
        <v>JPY44154</v>
      </c>
      <c r="C1855" s="36" t="s">
        <v>322</v>
      </c>
      <c r="D1855" s="63">
        <v>1.259E-2</v>
      </c>
      <c r="E1855" s="64">
        <v>44154</v>
      </c>
      <c r="F1855" s="65">
        <v>44154</v>
      </c>
      <c r="G1855" s="64">
        <v>44154.918178009262</v>
      </c>
    </row>
    <row r="1856" spans="1:7" outlineLevel="1" x14ac:dyDescent="0.25">
      <c r="A1856" t="s">
        <v>109</v>
      </c>
      <c r="B1856" t="str">
        <f t="shared" si="28"/>
        <v>JPY44153</v>
      </c>
      <c r="C1856" s="36" t="s">
        <v>322</v>
      </c>
      <c r="D1856" s="63">
        <v>1.2579999999999999E-2</v>
      </c>
      <c r="E1856" s="64">
        <v>44153</v>
      </c>
      <c r="F1856" s="65">
        <v>44153</v>
      </c>
      <c r="G1856" s="64">
        <v>44153.918149502315</v>
      </c>
    </row>
    <row r="1857" spans="1:7" outlineLevel="1" x14ac:dyDescent="0.25">
      <c r="A1857" t="s">
        <v>109</v>
      </c>
      <c r="B1857" t="str">
        <f t="shared" si="28"/>
        <v>JPY44152</v>
      </c>
      <c r="C1857" s="36" t="s">
        <v>322</v>
      </c>
      <c r="D1857" s="63">
        <v>1.257E-2</v>
      </c>
      <c r="E1857" s="64">
        <v>44152</v>
      </c>
      <c r="F1857" s="65">
        <v>44152</v>
      </c>
      <c r="G1857" s="64">
        <v>44152.918135150459</v>
      </c>
    </row>
    <row r="1858" spans="1:7" outlineLevel="1" x14ac:dyDescent="0.25">
      <c r="A1858" t="s">
        <v>109</v>
      </c>
      <c r="B1858" t="str">
        <f t="shared" si="28"/>
        <v>JPY44151</v>
      </c>
      <c r="C1858" s="36" t="s">
        <v>322</v>
      </c>
      <c r="D1858" s="63">
        <v>1.251E-2</v>
      </c>
      <c r="E1858" s="64">
        <v>44151</v>
      </c>
      <c r="F1858" s="65">
        <v>44151</v>
      </c>
      <c r="G1858" s="64">
        <v>44151.918084606485</v>
      </c>
    </row>
    <row r="1859" spans="1:7" outlineLevel="1" x14ac:dyDescent="0.25">
      <c r="A1859" t="s">
        <v>109</v>
      </c>
      <c r="B1859" t="str">
        <f t="shared" si="28"/>
        <v>JPY44148</v>
      </c>
      <c r="C1859" s="36" t="s">
        <v>322</v>
      </c>
      <c r="D1859" s="63">
        <v>1.256E-2</v>
      </c>
      <c r="E1859" s="64">
        <v>44148</v>
      </c>
      <c r="F1859" s="65">
        <v>44150</v>
      </c>
      <c r="G1859" s="64">
        <v>44148.917906516202</v>
      </c>
    </row>
    <row r="1860" spans="1:7" outlineLevel="1" x14ac:dyDescent="0.25">
      <c r="A1860" t="s">
        <v>109</v>
      </c>
      <c r="B1860" t="str">
        <f t="shared" si="28"/>
        <v>JPY44147</v>
      </c>
      <c r="C1860" s="36" t="s">
        <v>322</v>
      </c>
      <c r="D1860" s="63">
        <v>1.248E-2</v>
      </c>
      <c r="E1860" s="64">
        <v>44147</v>
      </c>
      <c r="F1860" s="65">
        <v>44147</v>
      </c>
      <c r="G1860" s="64">
        <v>44147.917910613425</v>
      </c>
    </row>
    <row r="1861" spans="1:7" outlineLevel="1" x14ac:dyDescent="0.25">
      <c r="A1861" t="s">
        <v>109</v>
      </c>
      <c r="B1861" t="str">
        <f t="shared" si="28"/>
        <v>JPY44145</v>
      </c>
      <c r="C1861" s="36" t="s">
        <v>322</v>
      </c>
      <c r="D1861" s="63">
        <v>1.2359999999999999E-2</v>
      </c>
      <c r="E1861" s="64">
        <v>44145</v>
      </c>
      <c r="F1861" s="65">
        <v>44146</v>
      </c>
      <c r="G1861" s="64">
        <v>44145.917824039352</v>
      </c>
    </row>
    <row r="1862" spans="1:7" outlineLevel="1" x14ac:dyDescent="0.25">
      <c r="A1862" t="s">
        <v>109</v>
      </c>
      <c r="B1862" t="str">
        <f t="shared" ref="B1862:B1925" si="29">C1862&amp;E1862</f>
        <v>JPY44144</v>
      </c>
      <c r="C1862" s="36" t="s">
        <v>322</v>
      </c>
      <c r="D1862" s="63">
        <v>1.231E-2</v>
      </c>
      <c r="E1862" s="64">
        <v>44144</v>
      </c>
      <c r="F1862" s="65">
        <v>44144</v>
      </c>
      <c r="G1862" s="64">
        <v>44144.917735682873</v>
      </c>
    </row>
    <row r="1863" spans="1:7" outlineLevel="1" x14ac:dyDescent="0.25">
      <c r="A1863" t="s">
        <v>109</v>
      </c>
      <c r="B1863" t="str">
        <f t="shared" si="29"/>
        <v>KRW44484</v>
      </c>
      <c r="C1863" s="36" t="s">
        <v>323</v>
      </c>
      <c r="D1863" s="63">
        <v>1.0460000000000001E-3</v>
      </c>
      <c r="E1863" s="64">
        <v>44484</v>
      </c>
      <c r="F1863" s="65">
        <v>73050</v>
      </c>
      <c r="G1863" s="64">
        <v>44484.917950312498</v>
      </c>
    </row>
    <row r="1864" spans="1:7" outlineLevel="1" x14ac:dyDescent="0.25">
      <c r="A1864" t="s">
        <v>109</v>
      </c>
      <c r="B1864" t="str">
        <f t="shared" si="29"/>
        <v>KRW44483</v>
      </c>
      <c r="C1864" s="36" t="s">
        <v>323</v>
      </c>
      <c r="D1864" s="63">
        <v>1.044E-3</v>
      </c>
      <c r="E1864" s="64">
        <v>44483</v>
      </c>
      <c r="F1864" s="65">
        <v>44483</v>
      </c>
      <c r="G1864" s="64">
        <v>44483.917875775463</v>
      </c>
    </row>
    <row r="1865" spans="1:7" outlineLevel="1" x14ac:dyDescent="0.25">
      <c r="A1865" t="s">
        <v>109</v>
      </c>
      <c r="B1865" t="str">
        <f t="shared" si="29"/>
        <v>KRW44482</v>
      </c>
      <c r="C1865" s="36" t="s">
        <v>323</v>
      </c>
      <c r="D1865" s="63">
        <v>1.047E-3</v>
      </c>
      <c r="E1865" s="64">
        <v>44482</v>
      </c>
      <c r="F1865" s="65">
        <v>44482</v>
      </c>
      <c r="G1865" s="64">
        <v>44482.917871759259</v>
      </c>
    </row>
    <row r="1866" spans="1:7" outlineLevel="1" x14ac:dyDescent="0.25">
      <c r="A1866" t="s">
        <v>109</v>
      </c>
      <c r="B1866" t="str">
        <f t="shared" si="29"/>
        <v>KRW44481</v>
      </c>
      <c r="C1866" s="36" t="s">
        <v>323</v>
      </c>
      <c r="D1866" s="63">
        <v>1.041E-3</v>
      </c>
      <c r="E1866" s="64">
        <v>44481</v>
      </c>
      <c r="F1866" s="65">
        <v>44481</v>
      </c>
      <c r="G1866" s="64">
        <v>44481.917802118056</v>
      </c>
    </row>
    <row r="1867" spans="1:7" outlineLevel="1" x14ac:dyDescent="0.25">
      <c r="A1867" t="s">
        <v>109</v>
      </c>
      <c r="B1867" t="str">
        <f t="shared" si="29"/>
        <v>KRW44477</v>
      </c>
      <c r="C1867" s="36" t="s">
        <v>323</v>
      </c>
      <c r="D1867" s="63">
        <v>1.0449999999999999E-3</v>
      </c>
      <c r="E1867" s="64">
        <v>44477</v>
      </c>
      <c r="F1867" s="65">
        <v>44480</v>
      </c>
      <c r="G1867" s="64">
        <v>44477.917705868058</v>
      </c>
    </row>
    <row r="1868" spans="1:7" outlineLevel="1" x14ac:dyDescent="0.25">
      <c r="A1868" t="s">
        <v>109</v>
      </c>
      <c r="B1868" t="str">
        <f t="shared" si="29"/>
        <v>KRW44476</v>
      </c>
      <c r="C1868" s="36" t="s">
        <v>323</v>
      </c>
      <c r="D1868" s="63">
        <v>1.0549999999999999E-3</v>
      </c>
      <c r="E1868" s="64">
        <v>44476</v>
      </c>
      <c r="F1868" s="65">
        <v>44476</v>
      </c>
      <c r="G1868" s="64">
        <v>44476.917658101855</v>
      </c>
    </row>
    <row r="1869" spans="1:7" outlineLevel="1" x14ac:dyDescent="0.25">
      <c r="A1869" t="s">
        <v>109</v>
      </c>
      <c r="B1869" t="str">
        <f t="shared" si="29"/>
        <v>KRW44475</v>
      </c>
      <c r="C1869" s="36" t="s">
        <v>323</v>
      </c>
      <c r="D1869" s="63">
        <v>1.0560000000000001E-3</v>
      </c>
      <c r="E1869" s="64">
        <v>44475</v>
      </c>
      <c r="F1869" s="65">
        <v>44475</v>
      </c>
      <c r="G1869" s="64">
        <v>44475.917569062498</v>
      </c>
    </row>
    <row r="1870" spans="1:7" outlineLevel="1" x14ac:dyDescent="0.25">
      <c r="A1870" t="s">
        <v>109</v>
      </c>
      <c r="B1870" t="str">
        <f t="shared" si="29"/>
        <v>KRW44474</v>
      </c>
      <c r="C1870" s="36" t="s">
        <v>323</v>
      </c>
      <c r="D1870" s="63">
        <v>1.06E-3</v>
      </c>
      <c r="E1870" s="64">
        <v>44474</v>
      </c>
      <c r="F1870" s="65">
        <v>44474</v>
      </c>
      <c r="G1870" s="64">
        <v>44474.9175412037</v>
      </c>
    </row>
    <row r="1871" spans="1:7" outlineLevel="1" x14ac:dyDescent="0.25">
      <c r="A1871" t="s">
        <v>109</v>
      </c>
      <c r="B1871" t="str">
        <f t="shared" si="29"/>
        <v>KRW44473</v>
      </c>
      <c r="C1871" s="36" t="s">
        <v>323</v>
      </c>
      <c r="D1871" s="63">
        <v>1.0640000000000001E-3</v>
      </c>
      <c r="E1871" s="64">
        <v>44473</v>
      </c>
      <c r="F1871" s="65">
        <v>44473</v>
      </c>
      <c r="G1871" s="64">
        <v>44473.91753564815</v>
      </c>
    </row>
    <row r="1872" spans="1:7" outlineLevel="1" x14ac:dyDescent="0.25">
      <c r="A1872" t="s">
        <v>109</v>
      </c>
      <c r="B1872" t="str">
        <f t="shared" si="29"/>
        <v>KRW44470</v>
      </c>
      <c r="C1872" s="36" t="s">
        <v>323</v>
      </c>
      <c r="D1872" s="63">
        <v>1.0709999999999999E-3</v>
      </c>
      <c r="E1872" s="64">
        <v>44470</v>
      </c>
      <c r="F1872" s="65">
        <v>44472</v>
      </c>
      <c r="G1872" s="64">
        <v>44470.91745385417</v>
      </c>
    </row>
    <row r="1873" spans="1:7" outlineLevel="1" x14ac:dyDescent="0.25">
      <c r="A1873" t="s">
        <v>109</v>
      </c>
      <c r="B1873" t="str">
        <f t="shared" si="29"/>
        <v>KRW44468</v>
      </c>
      <c r="C1873" s="36" t="s">
        <v>323</v>
      </c>
      <c r="D1873" s="63">
        <v>1.073E-3</v>
      </c>
      <c r="E1873" s="64">
        <v>44468</v>
      </c>
      <c r="F1873" s="65">
        <v>44469</v>
      </c>
      <c r="G1873" s="64">
        <v>44468.91738900463</v>
      </c>
    </row>
    <row r="1874" spans="1:7" outlineLevel="1" x14ac:dyDescent="0.25">
      <c r="A1874" t="s">
        <v>109</v>
      </c>
      <c r="B1874" t="str">
        <f t="shared" si="29"/>
        <v>KRW44467</v>
      </c>
      <c r="C1874" s="36" t="s">
        <v>323</v>
      </c>
      <c r="D1874" s="63">
        <v>1.0679999999999999E-3</v>
      </c>
      <c r="E1874" s="64">
        <v>44467</v>
      </c>
      <c r="F1874" s="65">
        <v>44467</v>
      </c>
      <c r="G1874" s="64">
        <v>44467.917336261577</v>
      </c>
    </row>
    <row r="1875" spans="1:7" outlineLevel="1" x14ac:dyDescent="0.25">
      <c r="A1875" t="s">
        <v>109</v>
      </c>
      <c r="B1875" t="str">
        <f t="shared" si="29"/>
        <v>KRW44466</v>
      </c>
      <c r="C1875" s="36" t="s">
        <v>323</v>
      </c>
      <c r="D1875" s="63">
        <v>1.072E-3</v>
      </c>
      <c r="E1875" s="64">
        <v>44466</v>
      </c>
      <c r="F1875" s="65">
        <v>44466</v>
      </c>
      <c r="G1875" s="64">
        <v>44466.917280324073</v>
      </c>
    </row>
    <row r="1876" spans="1:7" outlineLevel="1" x14ac:dyDescent="0.25">
      <c r="A1876" t="s">
        <v>109</v>
      </c>
      <c r="B1876" t="str">
        <f t="shared" si="29"/>
        <v>KRW44463</v>
      </c>
      <c r="C1876" s="36" t="s">
        <v>323</v>
      </c>
      <c r="D1876" s="63">
        <v>1.0740000000000001E-3</v>
      </c>
      <c r="E1876" s="64">
        <v>44463</v>
      </c>
      <c r="F1876" s="65">
        <v>44465</v>
      </c>
      <c r="G1876" s="64">
        <v>44463.917867824071</v>
      </c>
    </row>
    <row r="1877" spans="1:7" outlineLevel="1" x14ac:dyDescent="0.25">
      <c r="A1877" t="s">
        <v>109</v>
      </c>
      <c r="B1877" t="str">
        <f t="shared" si="29"/>
        <v>KRW44462</v>
      </c>
      <c r="C1877" s="36" t="s">
        <v>323</v>
      </c>
      <c r="D1877" s="63">
        <v>1.078E-3</v>
      </c>
      <c r="E1877" s="64">
        <v>44462</v>
      </c>
      <c r="F1877" s="65">
        <v>44462</v>
      </c>
      <c r="G1877" s="64">
        <v>44462.917878587963</v>
      </c>
    </row>
    <row r="1878" spans="1:7" outlineLevel="1" x14ac:dyDescent="0.25">
      <c r="A1878" t="s">
        <v>109</v>
      </c>
      <c r="B1878" t="str">
        <f t="shared" si="29"/>
        <v>KRW44461</v>
      </c>
      <c r="C1878" s="36" t="s">
        <v>323</v>
      </c>
      <c r="D1878" s="63">
        <v>1.078E-3</v>
      </c>
      <c r="E1878" s="64">
        <v>44461</v>
      </c>
      <c r="F1878" s="65">
        <v>44461</v>
      </c>
      <c r="G1878" s="64">
        <v>44461.917839004629</v>
      </c>
    </row>
    <row r="1879" spans="1:7" outlineLevel="1" x14ac:dyDescent="0.25">
      <c r="A1879" t="s">
        <v>109</v>
      </c>
      <c r="B1879" t="str">
        <f t="shared" si="29"/>
        <v>KRW44460</v>
      </c>
      <c r="C1879" s="36" t="s">
        <v>323</v>
      </c>
      <c r="D1879" s="63">
        <v>1.08E-3</v>
      </c>
      <c r="E1879" s="64">
        <v>44460</v>
      </c>
      <c r="F1879" s="65">
        <v>44460</v>
      </c>
      <c r="G1879" s="64">
        <v>44460.917817013891</v>
      </c>
    </row>
    <row r="1880" spans="1:7" outlineLevel="1" x14ac:dyDescent="0.25">
      <c r="A1880" t="s">
        <v>109</v>
      </c>
      <c r="B1880" t="str">
        <f t="shared" si="29"/>
        <v>KRW44459</v>
      </c>
      <c r="C1880" s="36" t="s">
        <v>323</v>
      </c>
      <c r="D1880" s="63">
        <v>1.08E-3</v>
      </c>
      <c r="E1880" s="64">
        <v>44459</v>
      </c>
      <c r="F1880" s="65">
        <v>44459</v>
      </c>
      <c r="G1880" s="64">
        <v>44459.917747418978</v>
      </c>
    </row>
    <row r="1881" spans="1:7" outlineLevel="1" x14ac:dyDescent="0.25">
      <c r="A1881" t="s">
        <v>109</v>
      </c>
      <c r="B1881" t="str">
        <f t="shared" si="29"/>
        <v>KRW44456</v>
      </c>
      <c r="C1881" s="36" t="s">
        <v>323</v>
      </c>
      <c r="D1881" s="63">
        <v>1.078E-3</v>
      </c>
      <c r="E1881" s="64">
        <v>44456</v>
      </c>
      <c r="F1881" s="65">
        <v>44458</v>
      </c>
      <c r="G1881" s="64">
        <v>44456.917653553239</v>
      </c>
    </row>
    <row r="1882" spans="1:7" outlineLevel="1" x14ac:dyDescent="0.25">
      <c r="A1882" t="s">
        <v>109</v>
      </c>
      <c r="B1882" t="str">
        <f t="shared" si="29"/>
        <v>KRW44455</v>
      </c>
      <c r="C1882" s="36" t="s">
        <v>323</v>
      </c>
      <c r="D1882" s="63">
        <v>1.0790000000000001E-3</v>
      </c>
      <c r="E1882" s="64">
        <v>44455</v>
      </c>
      <c r="F1882" s="65">
        <v>44455</v>
      </c>
      <c r="G1882" s="64">
        <v>44455.917641932872</v>
      </c>
    </row>
    <row r="1883" spans="1:7" outlineLevel="1" x14ac:dyDescent="0.25">
      <c r="A1883" t="s">
        <v>109</v>
      </c>
      <c r="B1883" t="str">
        <f t="shared" si="29"/>
        <v>KRW44454</v>
      </c>
      <c r="C1883" s="36" t="s">
        <v>323</v>
      </c>
      <c r="D1883" s="63">
        <v>1.083E-3</v>
      </c>
      <c r="E1883" s="64">
        <v>44454</v>
      </c>
      <c r="F1883" s="65">
        <v>44454</v>
      </c>
      <c r="G1883" s="64">
        <v>44454.917585960648</v>
      </c>
    </row>
    <row r="1884" spans="1:7" outlineLevel="1" x14ac:dyDescent="0.25">
      <c r="A1884" t="s">
        <v>109</v>
      </c>
      <c r="B1884" t="str">
        <f t="shared" si="29"/>
        <v>KRW44453</v>
      </c>
      <c r="C1884" s="36" t="s">
        <v>323</v>
      </c>
      <c r="D1884" s="63">
        <v>1.083E-3</v>
      </c>
      <c r="E1884" s="64">
        <v>44453</v>
      </c>
      <c r="F1884" s="65">
        <v>44453</v>
      </c>
      <c r="G1884" s="64">
        <v>44453.917549039354</v>
      </c>
    </row>
    <row r="1885" spans="1:7" outlineLevel="1" x14ac:dyDescent="0.25">
      <c r="A1885" t="s">
        <v>109</v>
      </c>
      <c r="B1885" t="str">
        <f t="shared" si="29"/>
        <v>KRW44452</v>
      </c>
      <c r="C1885" s="36" t="s">
        <v>323</v>
      </c>
      <c r="D1885" s="63">
        <v>1.078E-3</v>
      </c>
      <c r="E1885" s="64">
        <v>44452</v>
      </c>
      <c r="F1885" s="65">
        <v>44452</v>
      </c>
      <c r="G1885" s="64">
        <v>44452.917141053244</v>
      </c>
    </row>
    <row r="1886" spans="1:7" outlineLevel="1" x14ac:dyDescent="0.25">
      <c r="A1886" t="s">
        <v>109</v>
      </c>
      <c r="B1886" t="str">
        <f t="shared" si="29"/>
        <v>KRW44449</v>
      </c>
      <c r="C1886" s="36" t="s">
        <v>323</v>
      </c>
      <c r="D1886" s="63">
        <v>1.0809999999999999E-3</v>
      </c>
      <c r="E1886" s="64">
        <v>44449</v>
      </c>
      <c r="F1886" s="65">
        <v>44451</v>
      </c>
      <c r="G1886" s="64">
        <v>44449.917072071759</v>
      </c>
    </row>
    <row r="1887" spans="1:7" outlineLevel="1" x14ac:dyDescent="0.25">
      <c r="A1887" t="s">
        <v>109</v>
      </c>
      <c r="B1887" t="str">
        <f t="shared" si="29"/>
        <v>KRW44448</v>
      </c>
      <c r="C1887" s="36" t="s">
        <v>323</v>
      </c>
      <c r="D1887" s="63">
        <v>1.0820000000000001E-3</v>
      </c>
      <c r="E1887" s="64">
        <v>44448</v>
      </c>
      <c r="F1887" s="65">
        <v>44448</v>
      </c>
      <c r="G1887" s="64">
        <v>44448.916998726854</v>
      </c>
    </row>
    <row r="1888" spans="1:7" outlineLevel="1" x14ac:dyDescent="0.25">
      <c r="A1888" t="s">
        <v>109</v>
      </c>
      <c r="B1888" t="str">
        <f t="shared" si="29"/>
        <v>KRW44447</v>
      </c>
      <c r="C1888" s="36" t="s">
        <v>323</v>
      </c>
      <c r="D1888" s="63">
        <v>1.0870000000000001E-3</v>
      </c>
      <c r="E1888" s="64">
        <v>44447</v>
      </c>
      <c r="F1888" s="65">
        <v>44447</v>
      </c>
      <c r="G1888" s="64">
        <v>44447.916981365743</v>
      </c>
    </row>
    <row r="1889" spans="1:7" outlineLevel="1" x14ac:dyDescent="0.25">
      <c r="A1889" t="s">
        <v>109</v>
      </c>
      <c r="B1889" t="str">
        <f t="shared" si="29"/>
        <v>KRW44446</v>
      </c>
      <c r="C1889" s="36" t="s">
        <v>323</v>
      </c>
      <c r="D1889" s="63">
        <v>1.085E-3</v>
      </c>
      <c r="E1889" s="64">
        <v>44446</v>
      </c>
      <c r="F1889" s="65">
        <v>44446</v>
      </c>
      <c r="G1889" s="64">
        <v>44446.91695471065</v>
      </c>
    </row>
    <row r="1890" spans="1:7" outlineLevel="1" x14ac:dyDescent="0.25">
      <c r="A1890" t="s">
        <v>109</v>
      </c>
      <c r="B1890" t="str">
        <f t="shared" si="29"/>
        <v>KRW44442</v>
      </c>
      <c r="C1890" s="36" t="s">
        <v>323</v>
      </c>
      <c r="D1890" s="63">
        <v>1.0839999999999999E-3</v>
      </c>
      <c r="E1890" s="64">
        <v>44442</v>
      </c>
      <c r="F1890" s="65">
        <v>44445</v>
      </c>
      <c r="G1890" s="64">
        <v>44442.916798726852</v>
      </c>
    </row>
    <row r="1891" spans="1:7" outlineLevel="1" x14ac:dyDescent="0.25">
      <c r="A1891" t="s">
        <v>109</v>
      </c>
      <c r="B1891" t="str">
        <f t="shared" si="29"/>
        <v>KRW44441</v>
      </c>
      <c r="C1891" s="36" t="s">
        <v>323</v>
      </c>
      <c r="D1891" s="63">
        <v>1.085E-3</v>
      </c>
      <c r="E1891" s="64">
        <v>44441</v>
      </c>
      <c r="F1891" s="65">
        <v>44441</v>
      </c>
      <c r="G1891" s="64">
        <v>44441.916770370372</v>
      </c>
    </row>
    <row r="1892" spans="1:7" outlineLevel="1" x14ac:dyDescent="0.25">
      <c r="A1892" t="s">
        <v>109</v>
      </c>
      <c r="B1892" t="str">
        <f t="shared" si="29"/>
        <v>KRW44440</v>
      </c>
      <c r="C1892" s="36" t="s">
        <v>323</v>
      </c>
      <c r="D1892" s="63">
        <v>1.09E-3</v>
      </c>
      <c r="E1892" s="64">
        <v>44440</v>
      </c>
      <c r="F1892" s="65">
        <v>44440</v>
      </c>
      <c r="G1892" s="64">
        <v>44440.916771493059</v>
      </c>
    </row>
    <row r="1893" spans="1:7" outlineLevel="1" x14ac:dyDescent="0.25">
      <c r="A1893" t="s">
        <v>109</v>
      </c>
      <c r="B1893" t="str">
        <f t="shared" si="29"/>
        <v>KRW44439</v>
      </c>
      <c r="C1893" s="36" t="s">
        <v>323</v>
      </c>
      <c r="D1893" s="63">
        <v>1.09E-3</v>
      </c>
      <c r="E1893" s="64">
        <v>44439</v>
      </c>
      <c r="F1893" s="65">
        <v>44439</v>
      </c>
      <c r="G1893" s="64">
        <v>44439.920156793982</v>
      </c>
    </row>
    <row r="1894" spans="1:7" outlineLevel="1" x14ac:dyDescent="0.25">
      <c r="A1894" t="s">
        <v>109</v>
      </c>
      <c r="B1894" t="str">
        <f t="shared" si="29"/>
        <v>KRW44438</v>
      </c>
      <c r="C1894" s="36" t="s">
        <v>323</v>
      </c>
      <c r="D1894" s="63">
        <v>1.0809999999999999E-3</v>
      </c>
      <c r="E1894" s="64">
        <v>44438</v>
      </c>
      <c r="F1894" s="65">
        <v>44438</v>
      </c>
      <c r="G1894" s="64">
        <v>44438.92015578704</v>
      </c>
    </row>
    <row r="1895" spans="1:7" outlineLevel="1" x14ac:dyDescent="0.25">
      <c r="A1895" t="s">
        <v>109</v>
      </c>
      <c r="B1895" t="str">
        <f t="shared" si="29"/>
        <v>KRW44435</v>
      </c>
      <c r="C1895" s="36" t="s">
        <v>323</v>
      </c>
      <c r="D1895" s="63">
        <v>1.085E-3</v>
      </c>
      <c r="E1895" s="64">
        <v>44435</v>
      </c>
      <c r="F1895" s="65">
        <v>44437</v>
      </c>
      <c r="G1895" s="64">
        <v>44435.920084837962</v>
      </c>
    </row>
    <row r="1896" spans="1:7" outlineLevel="1" x14ac:dyDescent="0.25">
      <c r="A1896" t="s">
        <v>109</v>
      </c>
      <c r="B1896" t="str">
        <f t="shared" si="29"/>
        <v>KRW44434</v>
      </c>
      <c r="C1896" s="36" t="s">
        <v>323</v>
      </c>
      <c r="D1896" s="63">
        <v>1.0809999999999999E-3</v>
      </c>
      <c r="E1896" s="64">
        <v>44434</v>
      </c>
      <c r="F1896" s="65">
        <v>44434</v>
      </c>
      <c r="G1896" s="64">
        <v>44434.919944907408</v>
      </c>
    </row>
    <row r="1897" spans="1:7" outlineLevel="1" x14ac:dyDescent="0.25">
      <c r="A1897" t="s">
        <v>109</v>
      </c>
      <c r="B1897" t="str">
        <f t="shared" si="29"/>
        <v>KRW44433</v>
      </c>
      <c r="C1897" s="36" t="s">
        <v>323</v>
      </c>
      <c r="D1897" s="63">
        <v>1.083E-3</v>
      </c>
      <c r="E1897" s="64">
        <v>44433</v>
      </c>
      <c r="F1897" s="65">
        <v>44433</v>
      </c>
      <c r="G1897" s="64">
        <v>44433.919950543983</v>
      </c>
    </row>
    <row r="1898" spans="1:7" outlineLevel="1" x14ac:dyDescent="0.25">
      <c r="A1898" t="s">
        <v>109</v>
      </c>
      <c r="B1898" t="str">
        <f t="shared" si="29"/>
        <v>KRW44432</v>
      </c>
      <c r="C1898" s="36" t="s">
        <v>323</v>
      </c>
      <c r="D1898" s="63">
        <v>1.0820000000000001E-3</v>
      </c>
      <c r="E1898" s="64">
        <v>44432</v>
      </c>
      <c r="F1898" s="65">
        <v>44432</v>
      </c>
      <c r="G1898" s="64">
        <v>44432.919876006941</v>
      </c>
    </row>
    <row r="1899" spans="1:7" outlineLevel="1" x14ac:dyDescent="0.25">
      <c r="A1899" t="s">
        <v>109</v>
      </c>
      <c r="B1899" t="str">
        <f t="shared" si="29"/>
        <v>KRW44431</v>
      </c>
      <c r="C1899" s="36" t="s">
        <v>323</v>
      </c>
      <c r="D1899" s="63">
        <v>1.0839999999999999E-3</v>
      </c>
      <c r="E1899" s="64">
        <v>44431</v>
      </c>
      <c r="F1899" s="65">
        <v>44431</v>
      </c>
      <c r="G1899" s="64">
        <v>44431.919861076392</v>
      </c>
    </row>
    <row r="1900" spans="1:7" outlineLevel="1" x14ac:dyDescent="0.25">
      <c r="A1900" t="s">
        <v>109</v>
      </c>
      <c r="B1900" t="str">
        <f t="shared" si="29"/>
        <v>KRW44428</v>
      </c>
      <c r="C1900" s="36" t="s">
        <v>323</v>
      </c>
      <c r="D1900" s="63">
        <v>1.09E-3</v>
      </c>
      <c r="E1900" s="64">
        <v>44428</v>
      </c>
      <c r="F1900" s="65">
        <v>44430</v>
      </c>
      <c r="G1900" s="64">
        <v>44428.918752627316</v>
      </c>
    </row>
    <row r="1901" spans="1:7" outlineLevel="1" x14ac:dyDescent="0.25">
      <c r="A1901" t="s">
        <v>109</v>
      </c>
      <c r="B1901" t="str">
        <f t="shared" si="29"/>
        <v>KRW44427</v>
      </c>
      <c r="C1901" s="36" t="s">
        <v>323</v>
      </c>
      <c r="D1901" s="63">
        <v>1.088E-3</v>
      </c>
      <c r="E1901" s="64">
        <v>44427</v>
      </c>
      <c r="F1901" s="65">
        <v>44427</v>
      </c>
      <c r="G1901" s="64">
        <v>44427.918716400462</v>
      </c>
    </row>
    <row r="1902" spans="1:7" outlineLevel="1" x14ac:dyDescent="0.25">
      <c r="A1902" t="s">
        <v>109</v>
      </c>
      <c r="B1902" t="str">
        <f t="shared" si="29"/>
        <v>KRW44426</v>
      </c>
      <c r="C1902" s="36" t="s">
        <v>323</v>
      </c>
      <c r="D1902" s="63">
        <v>1.0790000000000001E-3</v>
      </c>
      <c r="E1902" s="64">
        <v>44426</v>
      </c>
      <c r="F1902" s="65">
        <v>44426</v>
      </c>
      <c r="G1902" s="64">
        <v>44426.918656631948</v>
      </c>
    </row>
    <row r="1903" spans="1:7" outlineLevel="1" x14ac:dyDescent="0.25">
      <c r="A1903" t="s">
        <v>109</v>
      </c>
      <c r="B1903" t="str">
        <f t="shared" si="29"/>
        <v>KRW44425</v>
      </c>
      <c r="C1903" s="36" t="s">
        <v>323</v>
      </c>
      <c r="D1903" s="63">
        <v>1.073E-3</v>
      </c>
      <c r="E1903" s="64">
        <v>44425</v>
      </c>
      <c r="F1903" s="65">
        <v>44425</v>
      </c>
      <c r="G1903" s="64">
        <v>44425.918660914351</v>
      </c>
    </row>
    <row r="1904" spans="1:7" outlineLevel="1" x14ac:dyDescent="0.25">
      <c r="A1904" t="s">
        <v>109</v>
      </c>
      <c r="B1904" t="str">
        <f t="shared" si="29"/>
        <v>KRW44424</v>
      </c>
      <c r="C1904" s="36" t="s">
        <v>323</v>
      </c>
      <c r="D1904" s="63">
        <v>1.077E-3</v>
      </c>
      <c r="E1904" s="64">
        <v>44424</v>
      </c>
      <c r="F1904" s="65">
        <v>44424</v>
      </c>
      <c r="G1904" s="64">
        <v>44424.918611493056</v>
      </c>
    </row>
    <row r="1905" spans="1:7" outlineLevel="1" x14ac:dyDescent="0.25">
      <c r="A1905" t="s">
        <v>109</v>
      </c>
      <c r="B1905" t="str">
        <f t="shared" si="29"/>
        <v>KRW44421</v>
      </c>
      <c r="C1905" s="36" t="s">
        <v>323</v>
      </c>
      <c r="D1905" s="63">
        <v>1.0759999999999999E-3</v>
      </c>
      <c r="E1905" s="64">
        <v>44421</v>
      </c>
      <c r="F1905" s="65">
        <v>44423</v>
      </c>
      <c r="G1905" s="64">
        <v>44421.918543518521</v>
      </c>
    </row>
    <row r="1906" spans="1:7" outlineLevel="1" x14ac:dyDescent="0.25">
      <c r="A1906" t="s">
        <v>109</v>
      </c>
      <c r="B1906" t="str">
        <f t="shared" si="29"/>
        <v>KRW44420</v>
      </c>
      <c r="C1906" s="36" t="s">
        <v>323</v>
      </c>
      <c r="D1906" s="63">
        <v>1.0759999999999999E-3</v>
      </c>
      <c r="E1906" s="64">
        <v>44420</v>
      </c>
      <c r="F1906" s="65">
        <v>44420</v>
      </c>
      <c r="G1906" s="64">
        <v>44420.918509293981</v>
      </c>
    </row>
    <row r="1907" spans="1:7" outlineLevel="1" x14ac:dyDescent="0.25">
      <c r="A1907" t="s">
        <v>109</v>
      </c>
      <c r="B1907" t="str">
        <f t="shared" si="29"/>
        <v>KRW44419</v>
      </c>
      <c r="C1907" s="36" t="s">
        <v>323</v>
      </c>
      <c r="D1907" s="63">
        <v>1.0809999999999999E-3</v>
      </c>
      <c r="E1907" s="64">
        <v>44419</v>
      </c>
      <c r="F1907" s="65">
        <v>44419</v>
      </c>
      <c r="G1907" s="64">
        <v>44419.918441747686</v>
      </c>
    </row>
    <row r="1908" spans="1:7" outlineLevel="1" x14ac:dyDescent="0.25">
      <c r="A1908" t="s">
        <v>109</v>
      </c>
      <c r="B1908" t="str">
        <f t="shared" si="29"/>
        <v>KRW44418</v>
      </c>
      <c r="C1908" s="36" t="s">
        <v>323</v>
      </c>
      <c r="D1908" s="63">
        <v>1.088E-3</v>
      </c>
      <c r="E1908" s="64">
        <v>44418</v>
      </c>
      <c r="F1908" s="65">
        <v>44418</v>
      </c>
      <c r="G1908" s="64">
        <v>44418.918465277777</v>
      </c>
    </row>
    <row r="1909" spans="1:7" outlineLevel="1" x14ac:dyDescent="0.25">
      <c r="A1909" t="s">
        <v>109</v>
      </c>
      <c r="B1909" t="str">
        <f t="shared" si="29"/>
        <v>KRW44417</v>
      </c>
      <c r="C1909" s="36" t="s">
        <v>323</v>
      </c>
      <c r="D1909" s="63">
        <v>1.096E-3</v>
      </c>
      <c r="E1909" s="64">
        <v>44417</v>
      </c>
      <c r="F1909" s="65">
        <v>44417</v>
      </c>
      <c r="G1909" s="64">
        <v>44417.918424386575</v>
      </c>
    </row>
    <row r="1910" spans="1:7" outlineLevel="1" x14ac:dyDescent="0.25">
      <c r="A1910" t="s">
        <v>109</v>
      </c>
      <c r="B1910" t="str">
        <f t="shared" si="29"/>
        <v>KRW44414</v>
      </c>
      <c r="C1910" s="36" t="s">
        <v>323</v>
      </c>
      <c r="D1910" s="63">
        <v>1.0950000000000001E-3</v>
      </c>
      <c r="E1910" s="64">
        <v>44414</v>
      </c>
      <c r="F1910" s="65">
        <v>44416</v>
      </c>
      <c r="G1910" s="64">
        <v>44414.918323576392</v>
      </c>
    </row>
    <row r="1911" spans="1:7" outlineLevel="1" x14ac:dyDescent="0.25">
      <c r="A1911" t="s">
        <v>109</v>
      </c>
      <c r="B1911" t="str">
        <f t="shared" si="29"/>
        <v>KRW44413</v>
      </c>
      <c r="C1911" s="36" t="s">
        <v>323</v>
      </c>
      <c r="D1911" s="63">
        <v>1.0939999999999999E-3</v>
      </c>
      <c r="E1911" s="64">
        <v>44413</v>
      </c>
      <c r="F1911" s="65">
        <v>44413</v>
      </c>
      <c r="G1911" s="64">
        <v>44413.918310763889</v>
      </c>
    </row>
    <row r="1912" spans="1:7" outlineLevel="1" x14ac:dyDescent="0.25">
      <c r="A1912" t="s">
        <v>109</v>
      </c>
      <c r="B1912" t="str">
        <f t="shared" si="29"/>
        <v>KRW44412</v>
      </c>
      <c r="C1912" s="36" t="s">
        <v>323</v>
      </c>
      <c r="D1912" s="63">
        <v>1.0970000000000001E-3</v>
      </c>
      <c r="E1912" s="64">
        <v>44412</v>
      </c>
      <c r="F1912" s="65">
        <v>44412</v>
      </c>
      <c r="G1912" s="64">
        <v>44412.918273298608</v>
      </c>
    </row>
    <row r="1913" spans="1:7" outlineLevel="1" x14ac:dyDescent="0.25">
      <c r="A1913" t="s">
        <v>109</v>
      </c>
      <c r="B1913" t="str">
        <f t="shared" si="29"/>
        <v>KRW44411</v>
      </c>
      <c r="C1913" s="36" t="s">
        <v>323</v>
      </c>
      <c r="D1913" s="63">
        <v>1.091E-3</v>
      </c>
      <c r="E1913" s="64">
        <v>44411</v>
      </c>
      <c r="F1913" s="65">
        <v>44411</v>
      </c>
      <c r="G1913" s="64">
        <v>44411.918228668983</v>
      </c>
    </row>
    <row r="1914" spans="1:7" outlineLevel="1" x14ac:dyDescent="0.25">
      <c r="A1914" t="s">
        <v>109</v>
      </c>
      <c r="B1914" t="str">
        <f t="shared" si="29"/>
        <v>KRW44407</v>
      </c>
      <c r="C1914" s="36" t="s">
        <v>323</v>
      </c>
      <c r="D1914" s="63">
        <v>1.0820000000000001E-3</v>
      </c>
      <c r="E1914" s="64">
        <v>44407</v>
      </c>
      <c r="F1914" s="65">
        <v>44410</v>
      </c>
      <c r="G1914" s="64">
        <v>44407.919968518516</v>
      </c>
    </row>
    <row r="1915" spans="1:7" outlineLevel="1" x14ac:dyDescent="0.25">
      <c r="A1915" t="s">
        <v>109</v>
      </c>
      <c r="B1915" t="str">
        <f t="shared" si="29"/>
        <v>KRW44406</v>
      </c>
      <c r="C1915" s="36" t="s">
        <v>323</v>
      </c>
      <c r="D1915" s="63">
        <v>1.0889999999999999E-3</v>
      </c>
      <c r="E1915" s="64">
        <v>44406</v>
      </c>
      <c r="F1915" s="65">
        <v>44406</v>
      </c>
      <c r="G1915" s="64">
        <v>44406.919904664355</v>
      </c>
    </row>
    <row r="1916" spans="1:7" outlineLevel="1" x14ac:dyDescent="0.25">
      <c r="A1916" t="s">
        <v>109</v>
      </c>
      <c r="B1916" t="str">
        <f t="shared" si="29"/>
        <v>KRW44405</v>
      </c>
      <c r="C1916" s="36" t="s">
        <v>323</v>
      </c>
      <c r="D1916" s="63">
        <v>1.088E-3</v>
      </c>
      <c r="E1916" s="64">
        <v>44405</v>
      </c>
      <c r="F1916" s="65">
        <v>44405</v>
      </c>
      <c r="G1916" s="64">
        <v>44405.919886111114</v>
      </c>
    </row>
    <row r="1917" spans="1:7" outlineLevel="1" x14ac:dyDescent="0.25">
      <c r="A1917" t="s">
        <v>109</v>
      </c>
      <c r="B1917" t="str">
        <f t="shared" si="29"/>
        <v>KRW44404</v>
      </c>
      <c r="C1917" s="36" t="s">
        <v>323</v>
      </c>
      <c r="D1917" s="63">
        <v>1.0889999999999999E-3</v>
      </c>
      <c r="E1917" s="64">
        <v>44404</v>
      </c>
      <c r="F1917" s="65">
        <v>44404</v>
      </c>
      <c r="G1917" s="64">
        <v>44404.919855983797</v>
      </c>
    </row>
    <row r="1918" spans="1:7" outlineLevel="1" x14ac:dyDescent="0.25">
      <c r="A1918" t="s">
        <v>109</v>
      </c>
      <c r="B1918" t="str">
        <f t="shared" si="29"/>
        <v>KRW44403</v>
      </c>
      <c r="C1918" s="36" t="s">
        <v>323</v>
      </c>
      <c r="D1918" s="63">
        <v>1.088E-3</v>
      </c>
      <c r="E1918" s="64">
        <v>44403</v>
      </c>
      <c r="F1918" s="65">
        <v>44403</v>
      </c>
      <c r="G1918" s="64">
        <v>44403.919816168978</v>
      </c>
    </row>
    <row r="1919" spans="1:7" outlineLevel="1" x14ac:dyDescent="0.25">
      <c r="A1919" t="s">
        <v>109</v>
      </c>
      <c r="B1919" t="str">
        <f t="shared" si="29"/>
        <v>KRW44400</v>
      </c>
      <c r="C1919" s="36" t="s">
        <v>323</v>
      </c>
      <c r="D1919" s="63">
        <v>1.091E-3</v>
      </c>
      <c r="E1919" s="64">
        <v>44400</v>
      </c>
      <c r="F1919" s="65">
        <v>44402</v>
      </c>
      <c r="G1919" s="64">
        <v>44400.920062534722</v>
      </c>
    </row>
    <row r="1920" spans="1:7" outlineLevel="1" x14ac:dyDescent="0.25">
      <c r="A1920" t="s">
        <v>109</v>
      </c>
      <c r="B1920" t="str">
        <f t="shared" si="29"/>
        <v>KRW44399</v>
      </c>
      <c r="C1920" s="36" t="s">
        <v>323</v>
      </c>
      <c r="D1920" s="63">
        <v>1.093E-3</v>
      </c>
      <c r="E1920" s="64">
        <v>44399</v>
      </c>
      <c r="F1920" s="65">
        <v>44399</v>
      </c>
      <c r="G1920" s="64">
        <v>44399.920058993055</v>
      </c>
    </row>
    <row r="1921" spans="1:7" outlineLevel="1" x14ac:dyDescent="0.25">
      <c r="A1921" t="s">
        <v>109</v>
      </c>
      <c r="B1921" t="str">
        <f t="shared" si="29"/>
        <v>KRW44398</v>
      </c>
      <c r="C1921" s="36" t="s">
        <v>323</v>
      </c>
      <c r="D1921" s="63">
        <v>1.093E-3</v>
      </c>
      <c r="E1921" s="64">
        <v>44398</v>
      </c>
      <c r="F1921" s="65">
        <v>44398</v>
      </c>
      <c r="G1921" s="64">
        <v>44398.919481446763</v>
      </c>
    </row>
    <row r="1922" spans="1:7" outlineLevel="1" x14ac:dyDescent="0.25">
      <c r="A1922" t="s">
        <v>109</v>
      </c>
      <c r="B1922" t="str">
        <f t="shared" si="29"/>
        <v>KRW44397</v>
      </c>
      <c r="C1922" s="36" t="s">
        <v>323</v>
      </c>
      <c r="D1922" s="63">
        <v>1.108E-3</v>
      </c>
      <c r="E1922" s="64">
        <v>44397</v>
      </c>
      <c r="F1922" s="65">
        <v>44397</v>
      </c>
      <c r="G1922" s="64">
        <v>44397.919423692132</v>
      </c>
    </row>
    <row r="1923" spans="1:7" outlineLevel="1" x14ac:dyDescent="0.25">
      <c r="A1923" t="s">
        <v>109</v>
      </c>
      <c r="B1923" t="str">
        <f t="shared" si="29"/>
        <v>KRW44396</v>
      </c>
      <c r="C1923" s="36" t="s">
        <v>323</v>
      </c>
      <c r="D1923" s="63">
        <v>1.1069999999999999E-3</v>
      </c>
      <c r="E1923" s="64">
        <v>44396</v>
      </c>
      <c r="F1923" s="65">
        <v>44396</v>
      </c>
      <c r="G1923" s="64">
        <v>44396.919414351854</v>
      </c>
    </row>
    <row r="1924" spans="1:7" outlineLevel="1" x14ac:dyDescent="0.25">
      <c r="A1924" t="s">
        <v>109</v>
      </c>
      <c r="B1924" t="str">
        <f t="shared" si="29"/>
        <v>KRW44393</v>
      </c>
      <c r="C1924" s="36" t="s">
        <v>323</v>
      </c>
      <c r="D1924" s="63">
        <v>1.103E-3</v>
      </c>
      <c r="E1924" s="64">
        <v>44393</v>
      </c>
      <c r="F1924" s="65">
        <v>44395</v>
      </c>
      <c r="G1924" s="64">
        <v>44393.919365127316</v>
      </c>
    </row>
    <row r="1925" spans="1:7" outlineLevel="1" x14ac:dyDescent="0.25">
      <c r="A1925" t="s">
        <v>109</v>
      </c>
      <c r="B1925" t="str">
        <f t="shared" si="29"/>
        <v>KRW44392</v>
      </c>
      <c r="C1925" s="36" t="s">
        <v>323</v>
      </c>
      <c r="D1925" s="63">
        <v>1.101E-3</v>
      </c>
      <c r="E1925" s="64">
        <v>44392</v>
      </c>
      <c r="F1925" s="65">
        <v>44392</v>
      </c>
      <c r="G1925" s="64">
        <v>44392.919299687499</v>
      </c>
    </row>
    <row r="1926" spans="1:7" outlineLevel="1" x14ac:dyDescent="0.25">
      <c r="A1926" t="s">
        <v>109</v>
      </c>
      <c r="B1926" t="str">
        <f t="shared" ref="B1926:B1989" si="30">C1926&amp;E1926</f>
        <v>KRW44391</v>
      </c>
      <c r="C1926" s="36" t="s">
        <v>323</v>
      </c>
      <c r="D1926" s="63">
        <v>1.09E-3</v>
      </c>
      <c r="E1926" s="64">
        <v>44391</v>
      </c>
      <c r="F1926" s="65">
        <v>44391</v>
      </c>
      <c r="G1926" s="64">
        <v>44391.919279594906</v>
      </c>
    </row>
    <row r="1927" spans="1:7" outlineLevel="1" x14ac:dyDescent="0.25">
      <c r="A1927" t="s">
        <v>109</v>
      </c>
      <c r="B1927" t="str">
        <f t="shared" si="30"/>
        <v>KRW44390</v>
      </c>
      <c r="C1927" s="36" t="s">
        <v>323</v>
      </c>
      <c r="D1927" s="63">
        <v>1.09E-3</v>
      </c>
      <c r="E1927" s="64">
        <v>44390</v>
      </c>
      <c r="F1927" s="65">
        <v>44390</v>
      </c>
      <c r="G1927" s="64">
        <v>44390.919258182868</v>
      </c>
    </row>
    <row r="1928" spans="1:7" outlineLevel="1" x14ac:dyDescent="0.25">
      <c r="A1928" t="s">
        <v>109</v>
      </c>
      <c r="B1928" t="str">
        <f t="shared" si="30"/>
        <v>KRW44389</v>
      </c>
      <c r="C1928" s="36" t="s">
        <v>323</v>
      </c>
      <c r="D1928" s="63">
        <v>1.088E-3</v>
      </c>
      <c r="E1928" s="64">
        <v>44389</v>
      </c>
      <c r="F1928" s="65">
        <v>44389</v>
      </c>
      <c r="G1928" s="64">
        <v>44389.919246030091</v>
      </c>
    </row>
    <row r="1929" spans="1:7" outlineLevel="1" x14ac:dyDescent="0.25">
      <c r="A1929" t="s">
        <v>109</v>
      </c>
      <c r="B1929" t="str">
        <f t="shared" si="30"/>
        <v>KRW44386</v>
      </c>
      <c r="C1929" s="36" t="s">
        <v>323</v>
      </c>
      <c r="D1929" s="63">
        <v>1.09E-3</v>
      </c>
      <c r="E1929" s="64">
        <v>44386</v>
      </c>
      <c r="F1929" s="65">
        <v>44388</v>
      </c>
      <c r="G1929" s="64">
        <v>44386.919127974536</v>
      </c>
    </row>
    <row r="1930" spans="1:7" outlineLevel="1" x14ac:dyDescent="0.25">
      <c r="A1930" t="s">
        <v>109</v>
      </c>
      <c r="B1930" t="str">
        <f t="shared" si="30"/>
        <v>KRW44385</v>
      </c>
      <c r="C1930" s="36" t="s">
        <v>323</v>
      </c>
      <c r="D1930" s="63">
        <v>1.091E-3</v>
      </c>
      <c r="E1930" s="64">
        <v>44385</v>
      </c>
      <c r="F1930" s="65">
        <v>44385</v>
      </c>
      <c r="G1930" s="64">
        <v>44385.91910806713</v>
      </c>
    </row>
    <row r="1931" spans="1:7" outlineLevel="1" x14ac:dyDescent="0.25">
      <c r="A1931" t="s">
        <v>109</v>
      </c>
      <c r="B1931" t="str">
        <f t="shared" si="30"/>
        <v>KRW44384</v>
      </c>
      <c r="C1931" s="36" t="s">
        <v>323</v>
      </c>
      <c r="D1931" s="63">
        <v>1.0939999999999999E-3</v>
      </c>
      <c r="E1931" s="64">
        <v>44384</v>
      </c>
      <c r="F1931" s="65">
        <v>44384</v>
      </c>
      <c r="G1931" s="64">
        <v>44384.919045949071</v>
      </c>
    </row>
    <row r="1932" spans="1:7" outlineLevel="1" x14ac:dyDescent="0.25">
      <c r="A1932" t="s">
        <v>109</v>
      </c>
      <c r="B1932" t="str">
        <f t="shared" si="30"/>
        <v>KRW44383</v>
      </c>
      <c r="C1932" s="36" t="s">
        <v>323</v>
      </c>
      <c r="D1932" s="63">
        <v>1.0950000000000001E-3</v>
      </c>
      <c r="E1932" s="64">
        <v>44383</v>
      </c>
      <c r="F1932" s="65">
        <v>44383</v>
      </c>
      <c r="G1932" s="64">
        <v>44383.919047569441</v>
      </c>
    </row>
    <row r="1933" spans="1:7" outlineLevel="1" x14ac:dyDescent="0.25">
      <c r="A1933" t="s">
        <v>109</v>
      </c>
      <c r="B1933" t="str">
        <f t="shared" si="30"/>
        <v>KRW44382</v>
      </c>
      <c r="C1933" s="36" t="s">
        <v>323</v>
      </c>
      <c r="D1933" s="63">
        <v>1.0920000000000001E-3</v>
      </c>
      <c r="E1933" s="64">
        <v>44382</v>
      </c>
      <c r="F1933" s="65">
        <v>44382</v>
      </c>
      <c r="G1933" s="64">
        <v>44382.91898545139</v>
      </c>
    </row>
    <row r="1934" spans="1:7" outlineLevel="1" x14ac:dyDescent="0.25">
      <c r="A1934" t="s">
        <v>109</v>
      </c>
      <c r="B1934" t="str">
        <f t="shared" si="30"/>
        <v>KRW44379</v>
      </c>
      <c r="C1934" s="36" t="s">
        <v>323</v>
      </c>
      <c r="D1934" s="63">
        <v>1.09E-3</v>
      </c>
      <c r="E1934" s="64">
        <v>44379</v>
      </c>
      <c r="F1934" s="65">
        <v>44381</v>
      </c>
      <c r="G1934" s="64">
        <v>44379.918892048612</v>
      </c>
    </row>
    <row r="1935" spans="1:7" outlineLevel="1" x14ac:dyDescent="0.25">
      <c r="A1935" t="s">
        <v>109</v>
      </c>
      <c r="B1935" t="str">
        <f t="shared" si="30"/>
        <v>KRW44377</v>
      </c>
      <c r="C1935" s="36" t="s">
        <v>323</v>
      </c>
      <c r="D1935" s="63">
        <v>1.0970000000000001E-3</v>
      </c>
      <c r="E1935" s="64">
        <v>44377</v>
      </c>
      <c r="F1935" s="65">
        <v>44378</v>
      </c>
      <c r="G1935" s="64">
        <v>44377.918869212961</v>
      </c>
    </row>
    <row r="1936" spans="1:7" outlineLevel="1" x14ac:dyDescent="0.25">
      <c r="A1936" t="s">
        <v>109</v>
      </c>
      <c r="B1936" t="str">
        <f t="shared" si="30"/>
        <v>KRW44376</v>
      </c>
      <c r="C1936" s="36" t="s">
        <v>323</v>
      </c>
      <c r="D1936" s="63">
        <v>1.0939999999999999E-3</v>
      </c>
      <c r="E1936" s="64">
        <v>44376</v>
      </c>
      <c r="F1936" s="65">
        <v>44376</v>
      </c>
      <c r="G1936" s="64">
        <v>44376.918810300929</v>
      </c>
    </row>
    <row r="1937" spans="1:7" outlineLevel="1" x14ac:dyDescent="0.25">
      <c r="A1937" t="s">
        <v>109</v>
      </c>
      <c r="B1937" t="str">
        <f t="shared" si="30"/>
        <v>KRW44375</v>
      </c>
      <c r="C1937" s="36" t="s">
        <v>323</v>
      </c>
      <c r="D1937" s="63">
        <v>1.091E-3</v>
      </c>
      <c r="E1937" s="64">
        <v>44375</v>
      </c>
      <c r="F1937" s="65">
        <v>44375</v>
      </c>
      <c r="G1937" s="64">
        <v>44375.918770104166</v>
      </c>
    </row>
    <row r="1938" spans="1:7" outlineLevel="1" x14ac:dyDescent="0.25">
      <c r="A1938" t="s">
        <v>109</v>
      </c>
      <c r="B1938" t="str">
        <f t="shared" si="30"/>
        <v>KRW44372</v>
      </c>
      <c r="C1938" s="36" t="s">
        <v>323</v>
      </c>
      <c r="D1938" s="63">
        <v>1.091E-3</v>
      </c>
      <c r="E1938" s="64">
        <v>44372</v>
      </c>
      <c r="F1938" s="65">
        <v>44374</v>
      </c>
      <c r="G1938" s="64">
        <v>44372.91870185185</v>
      </c>
    </row>
    <row r="1939" spans="1:7" outlineLevel="1" x14ac:dyDescent="0.25">
      <c r="A1939" t="s">
        <v>109</v>
      </c>
      <c r="B1939" t="str">
        <f t="shared" si="30"/>
        <v>KRW44371</v>
      </c>
      <c r="C1939" s="36" t="s">
        <v>323</v>
      </c>
      <c r="D1939" s="63">
        <v>1.088E-3</v>
      </c>
      <c r="E1939" s="64">
        <v>44371</v>
      </c>
      <c r="F1939" s="65">
        <v>44371</v>
      </c>
      <c r="G1939" s="64">
        <v>44371.919384872686</v>
      </c>
    </row>
    <row r="1940" spans="1:7" outlineLevel="1" x14ac:dyDescent="0.25">
      <c r="A1940" t="s">
        <v>109</v>
      </c>
      <c r="B1940" t="str">
        <f t="shared" si="30"/>
        <v>KRW44370</v>
      </c>
      <c r="C1940" s="36" t="s">
        <v>323</v>
      </c>
      <c r="D1940" s="63">
        <v>1.083E-3</v>
      </c>
      <c r="E1940" s="64">
        <v>44370</v>
      </c>
      <c r="F1940" s="65">
        <v>44370</v>
      </c>
      <c r="G1940" s="64">
        <v>44370.919366817128</v>
      </c>
    </row>
    <row r="1941" spans="1:7" outlineLevel="1" x14ac:dyDescent="0.25">
      <c r="A1941" t="s">
        <v>109</v>
      </c>
      <c r="B1941" t="str">
        <f t="shared" si="30"/>
        <v>KRW44369</v>
      </c>
      <c r="C1941" s="36" t="s">
        <v>323</v>
      </c>
      <c r="D1941" s="63">
        <v>1.088E-3</v>
      </c>
      <c r="E1941" s="64">
        <v>44369</v>
      </c>
      <c r="F1941" s="65">
        <v>44369</v>
      </c>
      <c r="G1941" s="64">
        <v>44369.919342939815</v>
      </c>
    </row>
    <row r="1942" spans="1:7" outlineLevel="1" x14ac:dyDescent="0.25">
      <c r="A1942" t="s">
        <v>109</v>
      </c>
      <c r="B1942" t="str">
        <f t="shared" si="30"/>
        <v>KRW44368</v>
      </c>
      <c r="C1942" s="36" t="s">
        <v>323</v>
      </c>
      <c r="D1942" s="63">
        <v>1.091E-3</v>
      </c>
      <c r="E1942" s="64">
        <v>44368</v>
      </c>
      <c r="F1942" s="65">
        <v>44368</v>
      </c>
      <c r="G1942" s="64">
        <v>44368.918054710652</v>
      </c>
    </row>
    <row r="1943" spans="1:7" outlineLevel="1" x14ac:dyDescent="0.25">
      <c r="A1943" t="s">
        <v>109</v>
      </c>
      <c r="B1943" t="str">
        <f t="shared" si="30"/>
        <v>KRW44365</v>
      </c>
      <c r="C1943" s="36" t="s">
        <v>323</v>
      </c>
      <c r="D1943" s="63">
        <v>1.0939999999999999E-3</v>
      </c>
      <c r="E1943" s="64">
        <v>44365</v>
      </c>
      <c r="F1943" s="65">
        <v>44367</v>
      </c>
      <c r="G1943" s="64">
        <v>44365.918205787035</v>
      </c>
    </row>
    <row r="1944" spans="1:7" outlineLevel="1" x14ac:dyDescent="0.25">
      <c r="A1944" t="s">
        <v>109</v>
      </c>
      <c r="B1944" t="str">
        <f t="shared" si="30"/>
        <v>KRW44364</v>
      </c>
      <c r="C1944" s="36" t="s">
        <v>323</v>
      </c>
      <c r="D1944" s="63">
        <v>1.088E-3</v>
      </c>
      <c r="E1944" s="64">
        <v>44364</v>
      </c>
      <c r="F1944" s="65">
        <v>44364</v>
      </c>
      <c r="G1944" s="64">
        <v>44364.918171180558</v>
      </c>
    </row>
    <row r="1945" spans="1:7" outlineLevel="1" x14ac:dyDescent="0.25">
      <c r="A1945" t="s">
        <v>109</v>
      </c>
      <c r="B1945" t="str">
        <f t="shared" si="30"/>
        <v>KRW44363</v>
      </c>
      <c r="C1945" s="36" t="s">
        <v>323</v>
      </c>
      <c r="D1945" s="63">
        <v>1.0870000000000001E-3</v>
      </c>
      <c r="E1945" s="64">
        <v>44363</v>
      </c>
      <c r="F1945" s="65">
        <v>44363</v>
      </c>
      <c r="G1945" s="64">
        <v>44363.918124571763</v>
      </c>
    </row>
    <row r="1946" spans="1:7" outlineLevel="1" x14ac:dyDescent="0.25">
      <c r="A1946" t="s">
        <v>109</v>
      </c>
      <c r="B1946" t="str">
        <f t="shared" si="30"/>
        <v>KRW44362</v>
      </c>
      <c r="C1946" s="36" t="s">
        <v>323</v>
      </c>
      <c r="D1946" s="63">
        <v>1.09E-3</v>
      </c>
      <c r="E1946" s="64">
        <v>44362</v>
      </c>
      <c r="F1946" s="65">
        <v>44362</v>
      </c>
      <c r="G1946" s="64">
        <v>44362.918103124997</v>
      </c>
    </row>
    <row r="1947" spans="1:7" outlineLevel="1" x14ac:dyDescent="0.25">
      <c r="A1947" t="s">
        <v>109</v>
      </c>
      <c r="B1947" t="str">
        <f t="shared" si="30"/>
        <v>KRW44361</v>
      </c>
      <c r="C1947" s="36" t="s">
        <v>323</v>
      </c>
      <c r="D1947" s="63">
        <v>1.0859999999999999E-3</v>
      </c>
      <c r="E1947" s="64">
        <v>44361</v>
      </c>
      <c r="F1947" s="65">
        <v>44361</v>
      </c>
      <c r="G1947" s="64">
        <v>44361.918090196756</v>
      </c>
    </row>
    <row r="1948" spans="1:7" outlineLevel="1" x14ac:dyDescent="0.25">
      <c r="A1948" t="s">
        <v>109</v>
      </c>
      <c r="B1948" t="str">
        <f t="shared" si="30"/>
        <v>KRW44358</v>
      </c>
      <c r="C1948" s="36" t="s">
        <v>323</v>
      </c>
      <c r="D1948" s="63">
        <v>1.088E-3</v>
      </c>
      <c r="E1948" s="64">
        <v>44358</v>
      </c>
      <c r="F1948" s="65">
        <v>44360</v>
      </c>
      <c r="G1948" s="64">
        <v>44358.917920173611</v>
      </c>
    </row>
    <row r="1949" spans="1:7" outlineLevel="1" x14ac:dyDescent="0.25">
      <c r="A1949" t="s">
        <v>109</v>
      </c>
      <c r="B1949" t="str">
        <f t="shared" si="30"/>
        <v>KRW44357</v>
      </c>
      <c r="C1949" s="36" t="s">
        <v>323</v>
      </c>
      <c r="D1949" s="63">
        <v>1.085E-3</v>
      </c>
      <c r="E1949" s="64">
        <v>44357</v>
      </c>
      <c r="F1949" s="65">
        <v>44357</v>
      </c>
      <c r="G1949" s="64">
        <v>44357.917892511578</v>
      </c>
    </row>
    <row r="1950" spans="1:7" outlineLevel="1" x14ac:dyDescent="0.25">
      <c r="A1950" t="s">
        <v>109</v>
      </c>
      <c r="B1950" t="str">
        <f t="shared" si="30"/>
        <v>KRW44356</v>
      </c>
      <c r="C1950" s="36" t="s">
        <v>323</v>
      </c>
      <c r="D1950" s="63">
        <v>1.0839999999999999E-3</v>
      </c>
      <c r="E1950" s="64">
        <v>44356</v>
      </c>
      <c r="F1950" s="65">
        <v>44356</v>
      </c>
      <c r="G1950" s="64">
        <v>44356.91785795139</v>
      </c>
    </row>
    <row r="1951" spans="1:7" outlineLevel="1" x14ac:dyDescent="0.25">
      <c r="A1951" t="s">
        <v>109</v>
      </c>
      <c r="B1951" t="str">
        <f t="shared" si="30"/>
        <v>KRW44355</v>
      </c>
      <c r="C1951" s="36" t="s">
        <v>323</v>
      </c>
      <c r="D1951" s="63">
        <v>1.0839999999999999E-3</v>
      </c>
      <c r="E1951" s="64">
        <v>44355</v>
      </c>
      <c r="F1951" s="65">
        <v>44355</v>
      </c>
      <c r="G1951" s="64">
        <v>44355.917863807874</v>
      </c>
    </row>
    <row r="1952" spans="1:7" outlineLevel="1" x14ac:dyDescent="0.25">
      <c r="A1952" t="s">
        <v>109</v>
      </c>
      <c r="B1952" t="str">
        <f t="shared" si="30"/>
        <v>KRW44354</v>
      </c>
      <c r="C1952" s="36" t="s">
        <v>323</v>
      </c>
      <c r="D1952" s="63">
        <v>1.0870000000000001E-3</v>
      </c>
      <c r="E1952" s="64">
        <v>44354</v>
      </c>
      <c r="F1952" s="65">
        <v>44354</v>
      </c>
      <c r="G1952" s="64">
        <v>44354.917840312497</v>
      </c>
    </row>
    <row r="1953" spans="1:7" outlineLevel="1" x14ac:dyDescent="0.25">
      <c r="A1953" t="s">
        <v>109</v>
      </c>
      <c r="B1953" t="str">
        <f t="shared" si="30"/>
        <v>KRW44351</v>
      </c>
      <c r="C1953" s="36" t="s">
        <v>323</v>
      </c>
      <c r="D1953" s="63">
        <v>1.0870000000000001E-3</v>
      </c>
      <c r="E1953" s="64">
        <v>44351</v>
      </c>
      <c r="F1953" s="65">
        <v>44353</v>
      </c>
      <c r="G1953" s="64">
        <v>44351.917715474534</v>
      </c>
    </row>
    <row r="1954" spans="1:7" outlineLevel="1" x14ac:dyDescent="0.25">
      <c r="A1954" t="s">
        <v>109</v>
      </c>
      <c r="B1954" t="str">
        <f t="shared" si="30"/>
        <v>KRW44350</v>
      </c>
      <c r="C1954" s="36" t="s">
        <v>323</v>
      </c>
      <c r="D1954" s="63">
        <v>1.0839999999999999E-3</v>
      </c>
      <c r="E1954" s="64">
        <v>44350</v>
      </c>
      <c r="F1954" s="65">
        <v>44350</v>
      </c>
      <c r="G1954" s="64">
        <v>44350.917738159726</v>
      </c>
    </row>
    <row r="1955" spans="1:7" outlineLevel="1" x14ac:dyDescent="0.25">
      <c r="A1955" t="s">
        <v>109</v>
      </c>
      <c r="B1955" t="str">
        <f t="shared" si="30"/>
        <v>KRW44349</v>
      </c>
      <c r="C1955" s="36" t="s">
        <v>323</v>
      </c>
      <c r="D1955" s="63">
        <v>1.085E-3</v>
      </c>
      <c r="E1955" s="64">
        <v>44349</v>
      </c>
      <c r="F1955" s="65">
        <v>44349</v>
      </c>
      <c r="G1955" s="64">
        <v>44349.917708136571</v>
      </c>
    </row>
    <row r="1956" spans="1:7" outlineLevel="1" x14ac:dyDescent="0.25">
      <c r="A1956" t="s">
        <v>109</v>
      </c>
      <c r="B1956" t="str">
        <f t="shared" si="30"/>
        <v>KRW44348</v>
      </c>
      <c r="C1956" s="36" t="s">
        <v>323</v>
      </c>
      <c r="D1956" s="63">
        <v>1.0870000000000001E-3</v>
      </c>
      <c r="E1956" s="64">
        <v>44348</v>
      </c>
      <c r="F1956" s="65">
        <v>44348</v>
      </c>
      <c r="G1956" s="64">
        <v>44348.917672071759</v>
      </c>
    </row>
    <row r="1957" spans="1:7" outlineLevel="1" x14ac:dyDescent="0.25">
      <c r="A1957" t="s">
        <v>109</v>
      </c>
      <c r="B1957" t="str">
        <f t="shared" si="30"/>
        <v>KRW44347</v>
      </c>
      <c r="C1957" s="36" t="s">
        <v>323</v>
      </c>
      <c r="D1957" s="63">
        <v>1.0889999999999999E-3</v>
      </c>
      <c r="E1957" s="64">
        <v>44347</v>
      </c>
      <c r="F1957" s="65">
        <v>44347</v>
      </c>
      <c r="G1957" s="64">
        <v>44347.917655173609</v>
      </c>
    </row>
    <row r="1958" spans="1:7" outlineLevel="1" x14ac:dyDescent="0.25">
      <c r="A1958" t="s">
        <v>109</v>
      </c>
      <c r="B1958" t="str">
        <f t="shared" si="30"/>
        <v>KRW44344</v>
      </c>
      <c r="C1958" s="36" t="s">
        <v>323</v>
      </c>
      <c r="D1958" s="63">
        <v>1.0839999999999999E-3</v>
      </c>
      <c r="E1958" s="64">
        <v>44344</v>
      </c>
      <c r="F1958" s="65">
        <v>44346</v>
      </c>
      <c r="G1958" s="64">
        <v>44344.917453703703</v>
      </c>
    </row>
    <row r="1959" spans="1:7" outlineLevel="1" x14ac:dyDescent="0.25">
      <c r="A1959" t="s">
        <v>109</v>
      </c>
      <c r="B1959" t="str">
        <f t="shared" si="30"/>
        <v>KRW44343</v>
      </c>
      <c r="C1959" s="36" t="s">
        <v>323</v>
      </c>
      <c r="D1959" s="63">
        <v>1.08E-3</v>
      </c>
      <c r="E1959" s="64">
        <v>44343</v>
      </c>
      <c r="F1959" s="65">
        <v>44343</v>
      </c>
      <c r="G1959" s="64">
        <v>44343.917387303241</v>
      </c>
    </row>
    <row r="1960" spans="1:7" outlineLevel="1" x14ac:dyDescent="0.25">
      <c r="A1960" t="s">
        <v>109</v>
      </c>
      <c r="B1960" t="str">
        <f t="shared" si="30"/>
        <v>KRW44342</v>
      </c>
      <c r="C1960" s="36" t="s">
        <v>323</v>
      </c>
      <c r="D1960" s="63">
        <v>1.0839999999999999E-3</v>
      </c>
      <c r="E1960" s="64">
        <v>44342</v>
      </c>
      <c r="F1960" s="65">
        <v>44342</v>
      </c>
      <c r="G1960" s="64">
        <v>44342.917349768519</v>
      </c>
    </row>
    <row r="1961" spans="1:7" outlineLevel="1" x14ac:dyDescent="0.25">
      <c r="A1961" t="s">
        <v>109</v>
      </c>
      <c r="B1961" t="str">
        <f t="shared" si="30"/>
        <v>KRW44341</v>
      </c>
      <c r="C1961" s="36" t="s">
        <v>323</v>
      </c>
      <c r="D1961" s="63">
        <v>1.0740000000000001E-3</v>
      </c>
      <c r="E1961" s="64">
        <v>44341</v>
      </c>
      <c r="F1961" s="65">
        <v>44341</v>
      </c>
      <c r="G1961" s="64">
        <v>44341.917325497685</v>
      </c>
    </row>
    <row r="1962" spans="1:7" outlineLevel="1" x14ac:dyDescent="0.25">
      <c r="A1962" t="s">
        <v>109</v>
      </c>
      <c r="B1962" t="str">
        <f t="shared" si="30"/>
        <v>KRW44337</v>
      </c>
      <c r="C1962" s="36" t="s">
        <v>323</v>
      </c>
      <c r="D1962" s="63">
        <v>1.0709999999999999E-3</v>
      </c>
      <c r="E1962" s="64">
        <v>44337</v>
      </c>
      <c r="F1962" s="65">
        <v>44340</v>
      </c>
      <c r="G1962" s="64">
        <v>44337.920093368055</v>
      </c>
    </row>
    <row r="1963" spans="1:7" outlineLevel="1" x14ac:dyDescent="0.25">
      <c r="A1963" t="s">
        <v>109</v>
      </c>
      <c r="B1963" t="str">
        <f t="shared" si="30"/>
        <v>KRW44336</v>
      </c>
      <c r="C1963" s="36" t="s">
        <v>323</v>
      </c>
      <c r="D1963" s="63">
        <v>1.0690000000000001E-3</v>
      </c>
      <c r="E1963" s="64">
        <v>44336</v>
      </c>
      <c r="F1963" s="65">
        <v>44336</v>
      </c>
      <c r="G1963" s="64">
        <v>44336.920090127314</v>
      </c>
    </row>
    <row r="1964" spans="1:7" outlineLevel="1" x14ac:dyDescent="0.25">
      <c r="A1964" t="s">
        <v>109</v>
      </c>
      <c r="B1964" t="str">
        <f t="shared" si="30"/>
        <v>KRW44335</v>
      </c>
      <c r="C1964" s="36" t="s">
        <v>323</v>
      </c>
      <c r="D1964" s="63">
        <v>1.0709999999999999E-3</v>
      </c>
      <c r="E1964" s="64">
        <v>44335</v>
      </c>
      <c r="F1964" s="65">
        <v>44335</v>
      </c>
      <c r="G1964" s="64">
        <v>44335.9200403125</v>
      </c>
    </row>
    <row r="1965" spans="1:7" outlineLevel="1" x14ac:dyDescent="0.25">
      <c r="A1965" t="s">
        <v>109</v>
      </c>
      <c r="B1965" t="str">
        <f t="shared" si="30"/>
        <v>KRW44334</v>
      </c>
      <c r="C1965" s="36" t="s">
        <v>323</v>
      </c>
      <c r="D1965" s="63">
        <v>1.0690000000000001E-3</v>
      </c>
      <c r="E1965" s="64">
        <v>44334</v>
      </c>
      <c r="F1965" s="65">
        <v>44334</v>
      </c>
      <c r="G1965" s="64">
        <v>44334.919997766207</v>
      </c>
    </row>
    <row r="1966" spans="1:7" outlineLevel="1" x14ac:dyDescent="0.25">
      <c r="A1966" t="s">
        <v>109</v>
      </c>
      <c r="B1966" t="str">
        <f t="shared" si="30"/>
        <v>KRW44333</v>
      </c>
      <c r="C1966" s="36" t="s">
        <v>323</v>
      </c>
      <c r="D1966" s="63">
        <v>1.0629999999999999E-3</v>
      </c>
      <c r="E1966" s="64">
        <v>44333</v>
      </c>
      <c r="F1966" s="65">
        <v>44333</v>
      </c>
      <c r="G1966" s="64">
        <v>44333.919976469908</v>
      </c>
    </row>
    <row r="1967" spans="1:7" outlineLevel="1" x14ac:dyDescent="0.25">
      <c r="A1967" t="s">
        <v>109</v>
      </c>
      <c r="B1967" t="str">
        <f t="shared" si="30"/>
        <v>KRW44330</v>
      </c>
      <c r="C1967" s="36" t="s">
        <v>323</v>
      </c>
      <c r="D1967" s="63">
        <v>1.0740000000000001E-3</v>
      </c>
      <c r="E1967" s="64">
        <v>44330</v>
      </c>
      <c r="F1967" s="65">
        <v>44332</v>
      </c>
      <c r="G1967" s="64">
        <v>44330.919939085645</v>
      </c>
    </row>
    <row r="1968" spans="1:7" outlineLevel="1" x14ac:dyDescent="0.25">
      <c r="A1968" t="s">
        <v>109</v>
      </c>
      <c r="B1968" t="str">
        <f t="shared" si="30"/>
        <v>KRW44329</v>
      </c>
      <c r="C1968" s="36" t="s">
        <v>323</v>
      </c>
      <c r="D1968" s="63">
        <v>1.075E-3</v>
      </c>
      <c r="E1968" s="64">
        <v>44329</v>
      </c>
      <c r="F1968" s="65">
        <v>44329</v>
      </c>
      <c r="G1968" s="64">
        <v>44329.919875428241</v>
      </c>
    </row>
    <row r="1969" spans="1:7" outlineLevel="1" x14ac:dyDescent="0.25">
      <c r="A1969" t="s">
        <v>109</v>
      </c>
      <c r="B1969" t="str">
        <f t="shared" si="30"/>
        <v>KRW44328</v>
      </c>
      <c r="C1969" s="36" t="s">
        <v>323</v>
      </c>
      <c r="D1969" s="63">
        <v>1.0709999999999999E-3</v>
      </c>
      <c r="E1969" s="64">
        <v>44328</v>
      </c>
      <c r="F1969" s="65">
        <v>44328</v>
      </c>
      <c r="G1969" s="64">
        <v>44328.919883831019</v>
      </c>
    </row>
    <row r="1970" spans="1:7" outlineLevel="1" x14ac:dyDescent="0.25">
      <c r="A1970" t="s">
        <v>109</v>
      </c>
      <c r="B1970" t="str">
        <f t="shared" si="30"/>
        <v>KRW44327</v>
      </c>
      <c r="C1970" s="36" t="s">
        <v>323</v>
      </c>
      <c r="D1970" s="63">
        <v>1.08E-3</v>
      </c>
      <c r="E1970" s="64">
        <v>44327</v>
      </c>
      <c r="F1970" s="65">
        <v>44327</v>
      </c>
      <c r="G1970" s="64">
        <v>44327.919845370372</v>
      </c>
    </row>
    <row r="1971" spans="1:7" outlineLevel="1" x14ac:dyDescent="0.25">
      <c r="A1971" t="s">
        <v>109</v>
      </c>
      <c r="B1971" t="str">
        <f t="shared" si="30"/>
        <v>KRW44326</v>
      </c>
      <c r="C1971" s="36" t="s">
        <v>323</v>
      </c>
      <c r="D1971" s="63">
        <v>1.0859999999999999E-3</v>
      </c>
      <c r="E1971" s="64">
        <v>44326</v>
      </c>
      <c r="F1971" s="65">
        <v>44326</v>
      </c>
      <c r="G1971" s="64">
        <v>44326.9198096412</v>
      </c>
    </row>
    <row r="1972" spans="1:7" outlineLevel="1" x14ac:dyDescent="0.25">
      <c r="A1972" t="s">
        <v>109</v>
      </c>
      <c r="B1972" t="str">
        <f t="shared" si="30"/>
        <v>KRW44323</v>
      </c>
      <c r="C1972" s="36" t="s">
        <v>323</v>
      </c>
      <c r="D1972" s="63">
        <v>1.091E-3</v>
      </c>
      <c r="E1972" s="64">
        <v>44323</v>
      </c>
      <c r="F1972" s="65">
        <v>44325</v>
      </c>
      <c r="G1972" s="64">
        <v>44323.919742627317</v>
      </c>
    </row>
    <row r="1973" spans="1:7" outlineLevel="1" x14ac:dyDescent="0.25">
      <c r="A1973" t="s">
        <v>109</v>
      </c>
      <c r="B1973" t="str">
        <f t="shared" si="30"/>
        <v>KRW44322</v>
      </c>
      <c r="C1973" s="36" t="s">
        <v>323</v>
      </c>
      <c r="D1973" s="63">
        <v>1.088E-3</v>
      </c>
      <c r="E1973" s="64">
        <v>44322</v>
      </c>
      <c r="F1973" s="65">
        <v>44322</v>
      </c>
      <c r="G1973" s="64">
        <v>44322.918575578704</v>
      </c>
    </row>
    <row r="1974" spans="1:7" outlineLevel="1" x14ac:dyDescent="0.25">
      <c r="A1974" t="s">
        <v>109</v>
      </c>
      <c r="B1974" t="str">
        <f t="shared" si="30"/>
        <v>KRW44321</v>
      </c>
      <c r="C1974" s="36" t="s">
        <v>323</v>
      </c>
      <c r="D1974" s="63">
        <v>1.09E-3</v>
      </c>
      <c r="E1974" s="64">
        <v>44321</v>
      </c>
      <c r="F1974" s="65">
        <v>44321</v>
      </c>
      <c r="G1974" s="64">
        <v>44321.91852835648</v>
      </c>
    </row>
    <row r="1975" spans="1:7" outlineLevel="1" x14ac:dyDescent="0.25">
      <c r="A1975" t="s">
        <v>109</v>
      </c>
      <c r="B1975" t="str">
        <f t="shared" si="30"/>
        <v>KRW44320</v>
      </c>
      <c r="C1975" s="36" t="s">
        <v>323</v>
      </c>
      <c r="D1975" s="63">
        <v>1.0939999999999999E-3</v>
      </c>
      <c r="E1975" s="64">
        <v>44320</v>
      </c>
      <c r="F1975" s="65">
        <v>44320</v>
      </c>
      <c r="G1975" s="64">
        <v>44320.918500891203</v>
      </c>
    </row>
    <row r="1976" spans="1:7" outlineLevel="1" x14ac:dyDescent="0.25">
      <c r="A1976" t="s">
        <v>109</v>
      </c>
      <c r="B1976" t="str">
        <f t="shared" si="30"/>
        <v>KRW44319</v>
      </c>
      <c r="C1976" s="36" t="s">
        <v>323</v>
      </c>
      <c r="D1976" s="63">
        <v>1.0950000000000001E-3</v>
      </c>
      <c r="E1976" s="64">
        <v>44319</v>
      </c>
      <c r="F1976" s="65">
        <v>44319</v>
      </c>
      <c r="G1976" s="64">
        <v>44319.918448692129</v>
      </c>
    </row>
    <row r="1977" spans="1:7" outlineLevel="1" x14ac:dyDescent="0.25">
      <c r="A1977" t="s">
        <v>109</v>
      </c>
      <c r="B1977" t="str">
        <f t="shared" si="30"/>
        <v>KRW44316</v>
      </c>
      <c r="C1977" s="36" t="s">
        <v>323</v>
      </c>
      <c r="D1977" s="63">
        <v>1.101E-3</v>
      </c>
      <c r="E1977" s="64">
        <v>44316</v>
      </c>
      <c r="F1977" s="65">
        <v>44318</v>
      </c>
      <c r="G1977" s="64">
        <v>44316.918249918985</v>
      </c>
    </row>
    <row r="1978" spans="1:7" outlineLevel="1" x14ac:dyDescent="0.25">
      <c r="A1978" t="s">
        <v>109</v>
      </c>
      <c r="B1978" t="str">
        <f t="shared" si="30"/>
        <v>KRW44315</v>
      </c>
      <c r="C1978" s="36" t="s">
        <v>323</v>
      </c>
      <c r="D1978" s="63">
        <v>1.109E-3</v>
      </c>
      <c r="E1978" s="64">
        <v>44315</v>
      </c>
      <c r="F1978" s="65">
        <v>44315</v>
      </c>
      <c r="G1978" s="64">
        <v>44315.91824791667</v>
      </c>
    </row>
    <row r="1979" spans="1:7" outlineLevel="1" x14ac:dyDescent="0.25">
      <c r="A1979" t="s">
        <v>109</v>
      </c>
      <c r="B1979" t="str">
        <f t="shared" si="30"/>
        <v>KRW44246</v>
      </c>
      <c r="C1979" s="36" t="s">
        <v>323</v>
      </c>
      <c r="D1979" s="63">
        <v>1.1410000000000001E-3</v>
      </c>
      <c r="E1979" s="64">
        <v>44246</v>
      </c>
      <c r="F1979" s="65">
        <v>44314</v>
      </c>
      <c r="G1979" s="64">
        <v>44246.918008333334</v>
      </c>
    </row>
    <row r="1980" spans="1:7" outlineLevel="1" x14ac:dyDescent="0.25">
      <c r="A1980" t="s">
        <v>109</v>
      </c>
      <c r="B1980" t="str">
        <f t="shared" si="30"/>
        <v>KRW44245</v>
      </c>
      <c r="C1980" s="36" t="s">
        <v>323</v>
      </c>
      <c r="D1980" s="63">
        <v>1.1460000000000001E-3</v>
      </c>
      <c r="E1980" s="64">
        <v>44245</v>
      </c>
      <c r="F1980" s="65">
        <v>44245</v>
      </c>
      <c r="G1980" s="64">
        <v>44245.917984837964</v>
      </c>
    </row>
    <row r="1981" spans="1:7" outlineLevel="1" x14ac:dyDescent="0.25">
      <c r="A1981" t="s">
        <v>109</v>
      </c>
      <c r="B1981" t="str">
        <f t="shared" si="30"/>
        <v>KRW44244</v>
      </c>
      <c r="C1981" s="36" t="s">
        <v>323</v>
      </c>
      <c r="D1981" s="63">
        <v>1.1479999999999999E-3</v>
      </c>
      <c r="E1981" s="64">
        <v>44244</v>
      </c>
      <c r="F1981" s="65">
        <v>44244</v>
      </c>
      <c r="G1981" s="64">
        <v>44244.917880706016</v>
      </c>
    </row>
    <row r="1982" spans="1:7" outlineLevel="1" x14ac:dyDescent="0.25">
      <c r="A1982" t="s">
        <v>109</v>
      </c>
      <c r="B1982" t="str">
        <f t="shared" si="30"/>
        <v>KRW44243</v>
      </c>
      <c r="C1982" s="36" t="s">
        <v>323</v>
      </c>
      <c r="D1982" s="63">
        <v>1.1460000000000001E-3</v>
      </c>
      <c r="E1982" s="64">
        <v>44243</v>
      </c>
      <c r="F1982" s="65">
        <v>44243</v>
      </c>
      <c r="G1982" s="64">
        <v>44243.917890659723</v>
      </c>
    </row>
    <row r="1983" spans="1:7" outlineLevel="1" x14ac:dyDescent="0.25">
      <c r="A1983" t="s">
        <v>109</v>
      </c>
      <c r="B1983" t="str">
        <f t="shared" si="30"/>
        <v>KRW44239</v>
      </c>
      <c r="C1983" s="36" t="s">
        <v>323</v>
      </c>
      <c r="D1983" s="63">
        <v>1.1509999999999999E-3</v>
      </c>
      <c r="E1983" s="64">
        <v>44239</v>
      </c>
      <c r="F1983" s="65">
        <v>44242</v>
      </c>
      <c r="G1983" s="64">
        <v>44239.917737233794</v>
      </c>
    </row>
    <row r="1984" spans="1:7" outlineLevel="1" x14ac:dyDescent="0.25">
      <c r="A1984" t="s">
        <v>109</v>
      </c>
      <c r="B1984" t="str">
        <f t="shared" si="30"/>
        <v>KRW44238</v>
      </c>
      <c r="C1984" s="36" t="s">
        <v>323</v>
      </c>
      <c r="D1984" s="63">
        <v>1.15E-3</v>
      </c>
      <c r="E1984" s="64">
        <v>44238</v>
      </c>
      <c r="F1984" s="65">
        <v>44238</v>
      </c>
      <c r="G1984" s="64">
        <v>44238.917699456018</v>
      </c>
    </row>
    <row r="1985" spans="1:7" outlineLevel="1" x14ac:dyDescent="0.25">
      <c r="A1985" t="s">
        <v>109</v>
      </c>
      <c r="B1985" t="str">
        <f t="shared" si="30"/>
        <v>KRW44237</v>
      </c>
      <c r="C1985" s="36" t="s">
        <v>323</v>
      </c>
      <c r="D1985" s="63">
        <v>1.147E-3</v>
      </c>
      <c r="E1985" s="64">
        <v>44237</v>
      </c>
      <c r="F1985" s="65">
        <v>44237</v>
      </c>
      <c r="G1985" s="64">
        <v>44237.917652314813</v>
      </c>
    </row>
    <row r="1986" spans="1:7" outlineLevel="1" x14ac:dyDescent="0.25">
      <c r="A1986" t="s">
        <v>109</v>
      </c>
      <c r="B1986" t="str">
        <f t="shared" si="30"/>
        <v>KRW44236</v>
      </c>
      <c r="C1986" s="36" t="s">
        <v>323</v>
      </c>
      <c r="D1986" s="63">
        <v>1.1440000000000001E-3</v>
      </c>
      <c r="E1986" s="64">
        <v>44236</v>
      </c>
      <c r="F1986" s="65">
        <v>44236</v>
      </c>
      <c r="G1986" s="64">
        <v>44236.917621990739</v>
      </c>
    </row>
    <row r="1987" spans="1:7" outlineLevel="1" x14ac:dyDescent="0.25">
      <c r="A1987" t="s">
        <v>109</v>
      </c>
      <c r="B1987" t="str">
        <f t="shared" si="30"/>
        <v>KRW44235</v>
      </c>
      <c r="C1987" s="36" t="s">
        <v>323</v>
      </c>
      <c r="D1987" s="63">
        <v>1.1410000000000001E-3</v>
      </c>
      <c r="E1987" s="64">
        <v>44235</v>
      </c>
      <c r="F1987" s="65">
        <v>44235</v>
      </c>
      <c r="G1987" s="64">
        <v>44235.917557141205</v>
      </c>
    </row>
    <row r="1988" spans="1:7" outlineLevel="1" x14ac:dyDescent="0.25">
      <c r="A1988" t="s">
        <v>109</v>
      </c>
      <c r="B1988" t="str">
        <f t="shared" si="30"/>
        <v>KRW44232</v>
      </c>
      <c r="C1988" s="36" t="s">
        <v>323</v>
      </c>
      <c r="D1988" s="63">
        <v>1.142E-3</v>
      </c>
      <c r="E1988" s="64">
        <v>44232</v>
      </c>
      <c r="F1988" s="65">
        <v>44234</v>
      </c>
      <c r="G1988" s="64">
        <v>44232.917487766201</v>
      </c>
    </row>
    <row r="1989" spans="1:7" outlineLevel="1" x14ac:dyDescent="0.25">
      <c r="A1989" t="s">
        <v>109</v>
      </c>
      <c r="B1989" t="str">
        <f t="shared" si="30"/>
        <v>KRW44231</v>
      </c>
      <c r="C1989" s="36" t="s">
        <v>323</v>
      </c>
      <c r="D1989" s="63">
        <v>1.145E-3</v>
      </c>
      <c r="E1989" s="64">
        <v>44231</v>
      </c>
      <c r="F1989" s="65">
        <v>44231</v>
      </c>
      <c r="G1989" s="64">
        <v>44231.917429942128</v>
      </c>
    </row>
    <row r="1990" spans="1:7" outlineLevel="1" x14ac:dyDescent="0.25">
      <c r="A1990" t="s">
        <v>109</v>
      </c>
      <c r="B1990" t="str">
        <f t="shared" ref="B1990:B2053" si="31">C1990&amp;E1990</f>
        <v>KRW44230</v>
      </c>
      <c r="C1990" s="36" t="s">
        <v>323</v>
      </c>
      <c r="D1990" s="63">
        <v>1.1460000000000001E-3</v>
      </c>
      <c r="E1990" s="64">
        <v>44230</v>
      </c>
      <c r="F1990" s="65">
        <v>44230</v>
      </c>
      <c r="G1990" s="64">
        <v>44230.917380127314</v>
      </c>
    </row>
    <row r="1991" spans="1:7" outlineLevel="1" x14ac:dyDescent="0.25">
      <c r="A1991" t="s">
        <v>109</v>
      </c>
      <c r="B1991" t="str">
        <f t="shared" si="31"/>
        <v>KRW44229</v>
      </c>
      <c r="C1991" s="36" t="s">
        <v>323</v>
      </c>
      <c r="D1991" s="63">
        <v>1.1479999999999999E-3</v>
      </c>
      <c r="E1991" s="64">
        <v>44229</v>
      </c>
      <c r="F1991" s="65">
        <v>44229</v>
      </c>
      <c r="G1991" s="64">
        <v>44229.917329745367</v>
      </c>
    </row>
    <row r="1992" spans="1:7" outlineLevel="1" x14ac:dyDescent="0.25">
      <c r="A1992" t="s">
        <v>109</v>
      </c>
      <c r="B1992" t="str">
        <f t="shared" si="31"/>
        <v>KRW44228</v>
      </c>
      <c r="C1992" s="36" t="s">
        <v>323</v>
      </c>
      <c r="D1992" s="63">
        <v>1.147E-3</v>
      </c>
      <c r="E1992" s="64">
        <v>44228</v>
      </c>
      <c r="F1992" s="65">
        <v>44228</v>
      </c>
      <c r="G1992" s="64">
        <v>44228.917283182869</v>
      </c>
    </row>
    <row r="1993" spans="1:7" outlineLevel="1" x14ac:dyDescent="0.25">
      <c r="A1993" t="s">
        <v>109</v>
      </c>
      <c r="B1993" t="str">
        <f t="shared" si="31"/>
        <v>KRW44225</v>
      </c>
      <c r="C1993" s="36" t="s">
        <v>323</v>
      </c>
      <c r="D1993" s="63">
        <v>1.145E-3</v>
      </c>
      <c r="E1993" s="64">
        <v>44225</v>
      </c>
      <c r="F1993" s="65">
        <v>44227</v>
      </c>
      <c r="G1993" s="64">
        <v>44225.91721565972</v>
      </c>
    </row>
    <row r="1994" spans="1:7" outlineLevel="1" x14ac:dyDescent="0.25">
      <c r="A1994" t="s">
        <v>109</v>
      </c>
      <c r="B1994" t="str">
        <f t="shared" si="31"/>
        <v>KRW44224</v>
      </c>
      <c r="C1994" s="36" t="s">
        <v>323</v>
      </c>
      <c r="D1994" s="63">
        <v>1.1509999999999999E-3</v>
      </c>
      <c r="E1994" s="64">
        <v>44224</v>
      </c>
      <c r="F1994" s="65">
        <v>44224</v>
      </c>
      <c r="G1994" s="64">
        <v>44224.917155405092</v>
      </c>
    </row>
    <row r="1995" spans="1:7" outlineLevel="1" x14ac:dyDescent="0.25">
      <c r="A1995" t="s">
        <v>109</v>
      </c>
      <c r="B1995" t="str">
        <f t="shared" si="31"/>
        <v>KRW44223</v>
      </c>
      <c r="C1995" s="36" t="s">
        <v>323</v>
      </c>
      <c r="D1995" s="63">
        <v>1.1540000000000001E-3</v>
      </c>
      <c r="E1995" s="64">
        <v>44223</v>
      </c>
      <c r="F1995" s="65">
        <v>44223</v>
      </c>
      <c r="G1995" s="64">
        <v>44223.917128668982</v>
      </c>
    </row>
    <row r="1996" spans="1:7" outlineLevel="1" x14ac:dyDescent="0.25">
      <c r="A1996" t="s">
        <v>109</v>
      </c>
      <c r="B1996" t="str">
        <f t="shared" si="31"/>
        <v>KRW44222</v>
      </c>
      <c r="C1996" s="36" t="s">
        <v>323</v>
      </c>
      <c r="D1996" s="63">
        <v>1.152E-3</v>
      </c>
      <c r="E1996" s="64">
        <v>44222</v>
      </c>
      <c r="F1996" s="65">
        <v>44222</v>
      </c>
      <c r="G1996" s="64">
        <v>44222.917079432867</v>
      </c>
    </row>
    <row r="1997" spans="1:7" outlineLevel="1" x14ac:dyDescent="0.25">
      <c r="A1997" t="s">
        <v>109</v>
      </c>
      <c r="B1997" t="str">
        <f t="shared" si="31"/>
        <v>KRW44221</v>
      </c>
      <c r="C1997" s="36" t="s">
        <v>323</v>
      </c>
      <c r="D1997" s="63">
        <v>1.155E-3</v>
      </c>
      <c r="E1997" s="64">
        <v>44221</v>
      </c>
      <c r="F1997" s="65">
        <v>44221</v>
      </c>
      <c r="G1997" s="64">
        <v>44221.917050266202</v>
      </c>
    </row>
    <row r="1998" spans="1:7" outlineLevel="1" x14ac:dyDescent="0.25">
      <c r="A1998" t="s">
        <v>109</v>
      </c>
      <c r="B1998" t="str">
        <f t="shared" si="31"/>
        <v>KRW44218</v>
      </c>
      <c r="C1998" s="36" t="s">
        <v>323</v>
      </c>
      <c r="D1998" s="63">
        <v>1.15E-3</v>
      </c>
      <c r="E1998" s="64">
        <v>44218</v>
      </c>
      <c r="F1998" s="65">
        <v>44220</v>
      </c>
      <c r="G1998" s="64">
        <v>44218.919574305553</v>
      </c>
    </row>
    <row r="1999" spans="1:7" outlineLevel="1" x14ac:dyDescent="0.25">
      <c r="A1999" t="s">
        <v>109</v>
      </c>
      <c r="B1999" t="str">
        <f t="shared" si="31"/>
        <v>KRW44217</v>
      </c>
      <c r="C1999" s="36" t="s">
        <v>323</v>
      </c>
      <c r="D1999" s="63">
        <v>1.147E-3</v>
      </c>
      <c r="E1999" s="64">
        <v>44217</v>
      </c>
      <c r="F1999" s="65">
        <v>44217</v>
      </c>
      <c r="G1999" s="64">
        <v>44217.919526585647</v>
      </c>
    </row>
    <row r="2000" spans="1:7" outlineLevel="1" x14ac:dyDescent="0.25">
      <c r="A2000" t="s">
        <v>109</v>
      </c>
      <c r="B2000" t="str">
        <f t="shared" si="31"/>
        <v>KRW44216</v>
      </c>
      <c r="C2000" s="36" t="s">
        <v>323</v>
      </c>
      <c r="D2000" s="63">
        <v>1.15E-3</v>
      </c>
      <c r="E2000" s="64">
        <v>44216</v>
      </c>
      <c r="F2000" s="65">
        <v>44216</v>
      </c>
      <c r="G2000" s="64">
        <v>44216.919487581021</v>
      </c>
    </row>
    <row r="2001" spans="1:7" outlineLevel="1" x14ac:dyDescent="0.25">
      <c r="A2001" t="s">
        <v>109</v>
      </c>
      <c r="B2001" t="str">
        <f t="shared" si="31"/>
        <v>KRW44215</v>
      </c>
      <c r="C2001" s="36" t="s">
        <v>323</v>
      </c>
      <c r="D2001" s="63">
        <v>1.155E-3</v>
      </c>
      <c r="E2001" s="64">
        <v>44215</v>
      </c>
      <c r="F2001" s="65">
        <v>44215</v>
      </c>
      <c r="G2001" s="64">
        <v>44215.919460069446</v>
      </c>
    </row>
    <row r="2002" spans="1:7" outlineLevel="1" x14ac:dyDescent="0.25">
      <c r="A2002" t="s">
        <v>109</v>
      </c>
      <c r="B2002" t="str">
        <f t="shared" si="31"/>
        <v>KRW44214</v>
      </c>
      <c r="C2002" s="36" t="s">
        <v>323</v>
      </c>
      <c r="D2002" s="63">
        <v>1.155E-3</v>
      </c>
      <c r="E2002" s="64">
        <v>44214</v>
      </c>
      <c r="F2002" s="65">
        <v>44214</v>
      </c>
      <c r="G2002" s="64">
        <v>44214.919389317132</v>
      </c>
    </row>
    <row r="2003" spans="1:7" outlineLevel="1" x14ac:dyDescent="0.25">
      <c r="A2003" t="s">
        <v>109</v>
      </c>
      <c r="B2003" t="str">
        <f t="shared" si="31"/>
        <v>KRW44211</v>
      </c>
      <c r="C2003" s="36" t="s">
        <v>323</v>
      </c>
      <c r="D2003" s="63">
        <v>1.1540000000000001E-3</v>
      </c>
      <c r="E2003" s="64">
        <v>44211</v>
      </c>
      <c r="F2003" s="65">
        <v>44213</v>
      </c>
      <c r="G2003" s="64">
        <v>44211.919304895833</v>
      </c>
    </row>
    <row r="2004" spans="1:7" outlineLevel="1" x14ac:dyDescent="0.25">
      <c r="A2004" t="s">
        <v>109</v>
      </c>
      <c r="B2004" t="str">
        <f t="shared" si="31"/>
        <v>KRW44210</v>
      </c>
      <c r="C2004" s="36" t="s">
        <v>323</v>
      </c>
      <c r="D2004" s="63">
        <v>1.1540000000000001E-3</v>
      </c>
      <c r="E2004" s="64">
        <v>44210</v>
      </c>
      <c r="F2004" s="65">
        <v>44210</v>
      </c>
      <c r="G2004" s="64">
        <v>44210.919269479164</v>
      </c>
    </row>
    <row r="2005" spans="1:7" outlineLevel="1" x14ac:dyDescent="0.25">
      <c r="A2005" t="s">
        <v>109</v>
      </c>
      <c r="B2005" t="str">
        <f t="shared" si="31"/>
        <v>KRW44209</v>
      </c>
      <c r="C2005" s="36" t="s">
        <v>323</v>
      </c>
      <c r="D2005" s="63">
        <v>1.158E-3</v>
      </c>
      <c r="E2005" s="64">
        <v>44209</v>
      </c>
      <c r="F2005" s="65">
        <v>44209</v>
      </c>
      <c r="G2005" s="64">
        <v>44209.919249965278</v>
      </c>
    </row>
    <row r="2006" spans="1:7" outlineLevel="1" x14ac:dyDescent="0.25">
      <c r="A2006" t="s">
        <v>109</v>
      </c>
      <c r="B2006" t="str">
        <f t="shared" si="31"/>
        <v>KRW44208</v>
      </c>
      <c r="C2006" s="36" t="s">
        <v>323</v>
      </c>
      <c r="D2006" s="63">
        <v>1.1609999999999999E-3</v>
      </c>
      <c r="E2006" s="64">
        <v>44208</v>
      </c>
      <c r="F2006" s="65">
        <v>44208</v>
      </c>
      <c r="G2006" s="64">
        <v>44208.919174386574</v>
      </c>
    </row>
    <row r="2007" spans="1:7" outlineLevel="1" x14ac:dyDescent="0.25">
      <c r="A2007" t="s">
        <v>109</v>
      </c>
      <c r="B2007" t="str">
        <f t="shared" si="31"/>
        <v>KRW44207</v>
      </c>
      <c r="C2007" s="36" t="s">
        <v>323</v>
      </c>
      <c r="D2007" s="63">
        <v>1.165E-3</v>
      </c>
      <c r="E2007" s="64">
        <v>44207</v>
      </c>
      <c r="F2007" s="65">
        <v>44207</v>
      </c>
      <c r="G2007" s="64">
        <v>44207.919183645834</v>
      </c>
    </row>
    <row r="2008" spans="1:7" outlineLevel="1" x14ac:dyDescent="0.25">
      <c r="A2008" t="s">
        <v>109</v>
      </c>
      <c r="B2008" t="str">
        <f t="shared" si="31"/>
        <v>KRW44204</v>
      </c>
      <c r="C2008" s="36" t="s">
        <v>323</v>
      </c>
      <c r="D2008" s="63">
        <v>1.1620000000000001E-3</v>
      </c>
      <c r="E2008" s="64">
        <v>44204</v>
      </c>
      <c r="F2008" s="65">
        <v>44206</v>
      </c>
      <c r="G2008" s="64">
        <v>44204.917911539349</v>
      </c>
    </row>
    <row r="2009" spans="1:7" outlineLevel="1" x14ac:dyDescent="0.25">
      <c r="A2009" t="s">
        <v>109</v>
      </c>
      <c r="B2009" t="str">
        <f t="shared" si="31"/>
        <v>KRW44203</v>
      </c>
      <c r="C2009" s="36" t="s">
        <v>323</v>
      </c>
      <c r="D2009" s="63">
        <v>1.1609999999999999E-3</v>
      </c>
      <c r="E2009" s="64">
        <v>44203</v>
      </c>
      <c r="F2009" s="65">
        <v>44203</v>
      </c>
      <c r="G2009" s="64">
        <v>44203.917849456018</v>
      </c>
    </row>
    <row r="2010" spans="1:7" outlineLevel="1" x14ac:dyDescent="0.25">
      <c r="A2010" t="s">
        <v>109</v>
      </c>
      <c r="B2010" t="str">
        <f t="shared" si="31"/>
        <v>KRW44202</v>
      </c>
      <c r="C2010" s="36" t="s">
        <v>323</v>
      </c>
      <c r="D2010" s="63">
        <v>1.1670000000000001E-3</v>
      </c>
      <c r="E2010" s="64">
        <v>44202</v>
      </c>
      <c r="F2010" s="65">
        <v>44202</v>
      </c>
      <c r="G2010" s="64">
        <v>44202.917833414351</v>
      </c>
    </row>
    <row r="2011" spans="1:7" outlineLevel="1" x14ac:dyDescent="0.25">
      <c r="A2011" t="s">
        <v>109</v>
      </c>
      <c r="B2011" t="str">
        <f t="shared" si="31"/>
        <v>KRW44201</v>
      </c>
      <c r="C2011" s="36" t="s">
        <v>323</v>
      </c>
      <c r="D2011" s="63">
        <v>1.1689999999999999E-3</v>
      </c>
      <c r="E2011" s="64">
        <v>44201</v>
      </c>
      <c r="F2011" s="65">
        <v>44201</v>
      </c>
      <c r="G2011" s="64">
        <v>44201.917751851855</v>
      </c>
    </row>
    <row r="2012" spans="1:7" outlineLevel="1" x14ac:dyDescent="0.25">
      <c r="A2012" t="s">
        <v>109</v>
      </c>
      <c r="B2012" t="str">
        <f t="shared" si="31"/>
        <v>KRW44200</v>
      </c>
      <c r="C2012" s="36" t="s">
        <v>323</v>
      </c>
      <c r="D2012" s="63">
        <v>1.175E-3</v>
      </c>
      <c r="E2012" s="64">
        <v>44200</v>
      </c>
      <c r="F2012" s="65">
        <v>44200</v>
      </c>
      <c r="G2012" s="64">
        <v>44200.917732789349</v>
      </c>
    </row>
    <row r="2013" spans="1:7" outlineLevel="1" x14ac:dyDescent="0.25">
      <c r="A2013" t="s">
        <v>109</v>
      </c>
      <c r="B2013" t="str">
        <f t="shared" si="31"/>
        <v>KRW44196</v>
      </c>
      <c r="C2013" s="36" t="s">
        <v>323</v>
      </c>
      <c r="D2013" s="63">
        <v>1.17E-3</v>
      </c>
      <c r="E2013" s="64">
        <v>44196</v>
      </c>
      <c r="F2013" s="65">
        <v>44199</v>
      </c>
      <c r="G2013" s="64">
        <v>44196.917571180558</v>
      </c>
    </row>
    <row r="2014" spans="1:7" outlineLevel="1" x14ac:dyDescent="0.25">
      <c r="A2014" t="s">
        <v>109</v>
      </c>
      <c r="B2014" t="str">
        <f t="shared" si="31"/>
        <v>KRW44195</v>
      </c>
      <c r="C2014" s="36" t="s">
        <v>323</v>
      </c>
      <c r="D2014" s="63">
        <v>1.173E-3</v>
      </c>
      <c r="E2014" s="64">
        <v>44195</v>
      </c>
      <c r="F2014" s="65">
        <v>44195</v>
      </c>
      <c r="G2014" s="64">
        <v>44195.917573298611</v>
      </c>
    </row>
    <row r="2015" spans="1:7" outlineLevel="1" x14ac:dyDescent="0.25">
      <c r="A2015" t="s">
        <v>109</v>
      </c>
      <c r="B2015" t="str">
        <f t="shared" si="31"/>
        <v>KRW44194</v>
      </c>
      <c r="C2015" s="36" t="s">
        <v>323</v>
      </c>
      <c r="D2015" s="63">
        <v>1.1720000000000001E-3</v>
      </c>
      <c r="E2015" s="64">
        <v>44194</v>
      </c>
      <c r="F2015" s="65">
        <v>44194</v>
      </c>
      <c r="G2015" s="64">
        <v>44194.917537766203</v>
      </c>
    </row>
    <row r="2016" spans="1:7" outlineLevel="1" x14ac:dyDescent="0.25">
      <c r="A2016" t="s">
        <v>109</v>
      </c>
      <c r="B2016" t="str">
        <f t="shared" si="31"/>
        <v>KRW44189</v>
      </c>
      <c r="C2016" s="36" t="s">
        <v>323</v>
      </c>
      <c r="D2016" s="63">
        <v>1.1640000000000001E-3</v>
      </c>
      <c r="E2016" s="64">
        <v>44189</v>
      </c>
      <c r="F2016" s="65">
        <v>44193</v>
      </c>
      <c r="G2016" s="64">
        <v>44189.917329016207</v>
      </c>
    </row>
    <row r="2017" spans="1:7" outlineLevel="1" x14ac:dyDescent="0.25">
      <c r="A2017" t="s">
        <v>109</v>
      </c>
      <c r="B2017" t="str">
        <f t="shared" si="31"/>
        <v>KRW44188</v>
      </c>
      <c r="C2017" s="36" t="s">
        <v>323</v>
      </c>
      <c r="D2017" s="63">
        <v>1.1609999999999999E-3</v>
      </c>
      <c r="E2017" s="64">
        <v>44188</v>
      </c>
      <c r="F2017" s="65">
        <v>44188</v>
      </c>
      <c r="G2017" s="64">
        <v>44188.917328854164</v>
      </c>
    </row>
    <row r="2018" spans="1:7" outlineLevel="1" x14ac:dyDescent="0.25">
      <c r="A2018" t="s">
        <v>109</v>
      </c>
      <c r="B2018" t="str">
        <f t="shared" si="31"/>
        <v>KRW44187</v>
      </c>
      <c r="C2018" s="36" t="s">
        <v>323</v>
      </c>
      <c r="D2018" s="63">
        <v>1.165E-3</v>
      </c>
      <c r="E2018" s="64">
        <v>44187</v>
      </c>
      <c r="F2018" s="65">
        <v>44187</v>
      </c>
      <c r="G2018" s="64">
        <v>44187.917285185184</v>
      </c>
    </row>
    <row r="2019" spans="1:7" outlineLevel="1" x14ac:dyDescent="0.25">
      <c r="A2019" t="s">
        <v>109</v>
      </c>
      <c r="B2019" t="str">
        <f t="shared" si="31"/>
        <v>KRW44186</v>
      </c>
      <c r="C2019" s="36" t="s">
        <v>323</v>
      </c>
      <c r="D2019" s="63">
        <v>1.1609999999999999E-3</v>
      </c>
      <c r="E2019" s="64">
        <v>44186</v>
      </c>
      <c r="F2019" s="65">
        <v>44186</v>
      </c>
      <c r="G2019" s="64">
        <v>44186.917208645835</v>
      </c>
    </row>
    <row r="2020" spans="1:7" outlineLevel="1" x14ac:dyDescent="0.25">
      <c r="A2020" t="s">
        <v>109</v>
      </c>
      <c r="B2020" t="str">
        <f t="shared" si="31"/>
        <v>KRW44183</v>
      </c>
      <c r="C2020" s="36" t="s">
        <v>323</v>
      </c>
      <c r="D2020" s="63">
        <v>1.163E-3</v>
      </c>
      <c r="E2020" s="64">
        <v>44183</v>
      </c>
      <c r="F2020" s="65">
        <v>44185</v>
      </c>
      <c r="G2020" s="64">
        <v>44183.918056944443</v>
      </c>
    </row>
    <row r="2021" spans="1:7" outlineLevel="1" x14ac:dyDescent="0.25">
      <c r="A2021" t="s">
        <v>109</v>
      </c>
      <c r="B2021" t="str">
        <f t="shared" si="31"/>
        <v>KRW44182</v>
      </c>
      <c r="C2021" s="36" t="s">
        <v>323</v>
      </c>
      <c r="D2021" s="63">
        <v>1.163E-3</v>
      </c>
      <c r="E2021" s="64">
        <v>44182</v>
      </c>
      <c r="F2021" s="65">
        <v>44182</v>
      </c>
      <c r="G2021" s="64">
        <v>44182.918008564811</v>
      </c>
    </row>
    <row r="2022" spans="1:7" outlineLevel="1" x14ac:dyDescent="0.25">
      <c r="A2022" t="s">
        <v>109</v>
      </c>
      <c r="B2022" t="str">
        <f t="shared" si="31"/>
        <v>KRW44181</v>
      </c>
      <c r="C2022" s="36" t="s">
        <v>323</v>
      </c>
      <c r="D2022" s="63">
        <v>1.1659999999999999E-3</v>
      </c>
      <c r="E2022" s="64">
        <v>44181</v>
      </c>
      <c r="F2022" s="65">
        <v>44181</v>
      </c>
      <c r="G2022" s="64">
        <v>44181.917786226855</v>
      </c>
    </row>
    <row r="2023" spans="1:7" outlineLevel="1" x14ac:dyDescent="0.25">
      <c r="A2023" t="s">
        <v>109</v>
      </c>
      <c r="B2023" t="str">
        <f t="shared" si="31"/>
        <v>KRW44180</v>
      </c>
      <c r="C2023" s="36" t="s">
        <v>323</v>
      </c>
      <c r="D2023" s="63">
        <v>1.165E-3</v>
      </c>
      <c r="E2023" s="64">
        <v>44180</v>
      </c>
      <c r="F2023" s="65">
        <v>44180</v>
      </c>
      <c r="G2023" s="64">
        <v>44180.917759108794</v>
      </c>
    </row>
    <row r="2024" spans="1:7" outlineLevel="1" x14ac:dyDescent="0.25">
      <c r="A2024" t="s">
        <v>109</v>
      </c>
      <c r="B2024" t="str">
        <f t="shared" si="31"/>
        <v>KRW44179</v>
      </c>
      <c r="C2024" s="36" t="s">
        <v>323</v>
      </c>
      <c r="D2024" s="63">
        <v>1.1670000000000001E-3</v>
      </c>
      <c r="E2024" s="64">
        <v>44179</v>
      </c>
      <c r="F2024" s="65">
        <v>44179</v>
      </c>
      <c r="G2024" s="64">
        <v>44179.917695636577</v>
      </c>
    </row>
    <row r="2025" spans="1:7" outlineLevel="1" x14ac:dyDescent="0.25">
      <c r="A2025" t="s">
        <v>109</v>
      </c>
      <c r="B2025" t="str">
        <f t="shared" si="31"/>
        <v>KRW44176</v>
      </c>
      <c r="C2025" s="36" t="s">
        <v>323</v>
      </c>
      <c r="D2025" s="63">
        <v>1.1689999999999999E-3</v>
      </c>
      <c r="E2025" s="64">
        <v>44176</v>
      </c>
      <c r="F2025" s="65">
        <v>44178</v>
      </c>
      <c r="G2025" s="64">
        <v>44176.917604745373</v>
      </c>
    </row>
    <row r="2026" spans="1:7" outlineLevel="1" x14ac:dyDescent="0.25">
      <c r="A2026" t="s">
        <v>109</v>
      </c>
      <c r="B2026" t="str">
        <f t="shared" si="31"/>
        <v>KRW44175</v>
      </c>
      <c r="C2026" s="36" t="s">
        <v>323</v>
      </c>
      <c r="D2026" s="63">
        <v>1.17E-3</v>
      </c>
      <c r="E2026" s="64">
        <v>44175</v>
      </c>
      <c r="F2026" s="65">
        <v>44175</v>
      </c>
      <c r="G2026" s="64">
        <v>44175.917578009263</v>
      </c>
    </row>
    <row r="2027" spans="1:7" outlineLevel="1" x14ac:dyDescent="0.25">
      <c r="A2027" t="s">
        <v>109</v>
      </c>
      <c r="B2027" t="str">
        <f t="shared" si="31"/>
        <v>KRW44174</v>
      </c>
      <c r="C2027" s="36" t="s">
        <v>323</v>
      </c>
      <c r="D2027" s="63">
        <v>1.178E-3</v>
      </c>
      <c r="E2027" s="64">
        <v>44174</v>
      </c>
      <c r="F2027" s="65">
        <v>44174</v>
      </c>
      <c r="G2027" s="64">
        <v>44174.917545254626</v>
      </c>
    </row>
    <row r="2028" spans="1:7" outlineLevel="1" x14ac:dyDescent="0.25">
      <c r="A2028" t="s">
        <v>109</v>
      </c>
      <c r="B2028" t="str">
        <f t="shared" si="31"/>
        <v>KRW44173</v>
      </c>
      <c r="C2028" s="36" t="s">
        <v>323</v>
      </c>
      <c r="D2028" s="63">
        <v>1.1789999999999999E-3</v>
      </c>
      <c r="E2028" s="64">
        <v>44173</v>
      </c>
      <c r="F2028" s="65">
        <v>44173</v>
      </c>
      <c r="G2028" s="64">
        <v>44173.917465740742</v>
      </c>
    </row>
    <row r="2029" spans="1:7" outlineLevel="1" x14ac:dyDescent="0.25">
      <c r="A2029" t="s">
        <v>109</v>
      </c>
      <c r="B2029" t="str">
        <f t="shared" si="31"/>
        <v>KRW44172</v>
      </c>
      <c r="C2029" s="36" t="s">
        <v>323</v>
      </c>
      <c r="D2029" s="63">
        <v>1.181E-3</v>
      </c>
      <c r="E2029" s="64">
        <v>44172</v>
      </c>
      <c r="F2029" s="65">
        <v>44172</v>
      </c>
      <c r="G2029" s="64">
        <v>44172.917364699075</v>
      </c>
    </row>
    <row r="2030" spans="1:7" outlineLevel="1" x14ac:dyDescent="0.25">
      <c r="A2030" t="s">
        <v>109</v>
      </c>
      <c r="B2030" t="str">
        <f t="shared" si="31"/>
        <v>KRW44169</v>
      </c>
      <c r="C2030" s="36" t="s">
        <v>323</v>
      </c>
      <c r="D2030" s="63">
        <v>1.1800000000000001E-3</v>
      </c>
      <c r="E2030" s="64">
        <v>44169</v>
      </c>
      <c r="F2030" s="65">
        <v>44171</v>
      </c>
      <c r="G2030" s="64">
        <v>44169.917272766201</v>
      </c>
    </row>
    <row r="2031" spans="1:7" outlineLevel="1" x14ac:dyDescent="0.25">
      <c r="A2031" t="s">
        <v>109</v>
      </c>
      <c r="B2031" t="str">
        <f t="shared" si="31"/>
        <v>KRW44168</v>
      </c>
      <c r="C2031" s="36" t="s">
        <v>323</v>
      </c>
      <c r="D2031" s="63">
        <v>1.1800000000000001E-3</v>
      </c>
      <c r="E2031" s="64">
        <v>44168</v>
      </c>
      <c r="F2031" s="65">
        <v>44168</v>
      </c>
      <c r="G2031" s="64">
        <v>44168.917229629631</v>
      </c>
    </row>
    <row r="2032" spans="1:7" outlineLevel="1" x14ac:dyDescent="0.25">
      <c r="A2032" t="s">
        <v>109</v>
      </c>
      <c r="B2032" t="str">
        <f t="shared" si="31"/>
        <v>KRW44167</v>
      </c>
      <c r="C2032" s="36" t="s">
        <v>323</v>
      </c>
      <c r="D2032" s="63">
        <v>1.173E-3</v>
      </c>
      <c r="E2032" s="64">
        <v>44167</v>
      </c>
      <c r="F2032" s="65">
        <v>44167</v>
      </c>
      <c r="G2032" s="64">
        <v>44167.917205289355</v>
      </c>
    </row>
    <row r="2033" spans="1:7" outlineLevel="1" x14ac:dyDescent="0.25">
      <c r="A2033" t="s">
        <v>109</v>
      </c>
      <c r="B2033" t="str">
        <f t="shared" si="31"/>
        <v>KRW44166</v>
      </c>
      <c r="C2033" s="36" t="s">
        <v>323</v>
      </c>
      <c r="D2033" s="63">
        <v>1.17E-3</v>
      </c>
      <c r="E2033" s="64">
        <v>44166</v>
      </c>
      <c r="F2033" s="65">
        <v>44166</v>
      </c>
      <c r="G2033" s="64">
        <v>44166.917142395832</v>
      </c>
    </row>
    <row r="2034" spans="1:7" outlineLevel="1" x14ac:dyDescent="0.25">
      <c r="A2034" t="s">
        <v>109</v>
      </c>
      <c r="B2034" t="str">
        <f t="shared" si="31"/>
        <v>KRW44165</v>
      </c>
      <c r="C2034" s="36" t="s">
        <v>323</v>
      </c>
      <c r="D2034" s="63">
        <v>1.17E-3</v>
      </c>
      <c r="E2034" s="64">
        <v>44165</v>
      </c>
      <c r="F2034" s="65">
        <v>44165</v>
      </c>
      <c r="G2034" s="64">
        <v>44165.917064849535</v>
      </c>
    </row>
    <row r="2035" spans="1:7" outlineLevel="1" x14ac:dyDescent="0.25">
      <c r="A2035" t="s">
        <v>109</v>
      </c>
      <c r="B2035" t="str">
        <f t="shared" si="31"/>
        <v>KRW44162</v>
      </c>
      <c r="C2035" s="36" t="s">
        <v>323</v>
      </c>
      <c r="D2035" s="63">
        <v>1.175E-3</v>
      </c>
      <c r="E2035" s="64">
        <v>44162</v>
      </c>
      <c r="F2035" s="65">
        <v>44164</v>
      </c>
      <c r="G2035" s="64">
        <v>44162.916942326388</v>
      </c>
    </row>
    <row r="2036" spans="1:7" outlineLevel="1" x14ac:dyDescent="0.25">
      <c r="A2036" t="s">
        <v>109</v>
      </c>
      <c r="B2036" t="str">
        <f t="shared" si="31"/>
        <v>KRW44161</v>
      </c>
      <c r="C2036" s="36" t="s">
        <v>323</v>
      </c>
      <c r="D2036" s="63">
        <v>1.176E-3</v>
      </c>
      <c r="E2036" s="64">
        <v>44161</v>
      </c>
      <c r="F2036" s="65">
        <v>44161</v>
      </c>
      <c r="G2036" s="64">
        <v>44161.916928275466</v>
      </c>
    </row>
    <row r="2037" spans="1:7" outlineLevel="1" x14ac:dyDescent="0.25">
      <c r="A2037" t="s">
        <v>109</v>
      </c>
      <c r="B2037" t="str">
        <f t="shared" si="31"/>
        <v>KRW44160</v>
      </c>
      <c r="C2037" s="36" t="s">
        <v>323</v>
      </c>
      <c r="D2037" s="63">
        <v>1.175E-3</v>
      </c>
      <c r="E2037" s="64">
        <v>44160</v>
      </c>
      <c r="F2037" s="65">
        <v>44160</v>
      </c>
      <c r="G2037" s="64">
        <v>44160.916847418979</v>
      </c>
    </row>
    <row r="2038" spans="1:7" outlineLevel="1" x14ac:dyDescent="0.25">
      <c r="A2038" t="s">
        <v>109</v>
      </c>
      <c r="B2038" t="str">
        <f t="shared" si="31"/>
        <v>KRW44159</v>
      </c>
      <c r="C2038" s="36" t="s">
        <v>323</v>
      </c>
      <c r="D2038" s="63">
        <v>1.173E-3</v>
      </c>
      <c r="E2038" s="64">
        <v>44159</v>
      </c>
      <c r="F2038" s="65">
        <v>44159</v>
      </c>
      <c r="G2038" s="64">
        <v>44159.916795636571</v>
      </c>
    </row>
    <row r="2039" spans="1:7" outlineLevel="1" x14ac:dyDescent="0.25">
      <c r="A2039" t="s">
        <v>109</v>
      </c>
      <c r="B2039" t="str">
        <f t="shared" si="31"/>
        <v>KRW44158</v>
      </c>
      <c r="C2039" s="36" t="s">
        <v>323</v>
      </c>
      <c r="D2039" s="63">
        <v>1.1739999999999999E-3</v>
      </c>
      <c r="E2039" s="64">
        <v>44158</v>
      </c>
      <c r="F2039" s="65">
        <v>44158</v>
      </c>
      <c r="G2039" s="64">
        <v>44158.91676443287</v>
      </c>
    </row>
    <row r="2040" spans="1:7" outlineLevel="1" x14ac:dyDescent="0.25">
      <c r="A2040" t="s">
        <v>109</v>
      </c>
      <c r="B2040" t="str">
        <f t="shared" si="31"/>
        <v>KRW44155</v>
      </c>
      <c r="C2040" s="36" t="s">
        <v>323</v>
      </c>
      <c r="D2040" s="63">
        <v>1.173E-3</v>
      </c>
      <c r="E2040" s="64">
        <v>44155</v>
      </c>
      <c r="F2040" s="65">
        <v>44157</v>
      </c>
      <c r="G2040" s="64">
        <v>44155.918238969905</v>
      </c>
    </row>
    <row r="2041" spans="1:7" outlineLevel="1" x14ac:dyDescent="0.25">
      <c r="A2041" t="s">
        <v>109</v>
      </c>
      <c r="B2041" t="str">
        <f t="shared" si="31"/>
        <v>KRW44154</v>
      </c>
      <c r="C2041" s="36" t="s">
        <v>323</v>
      </c>
      <c r="D2041" s="63">
        <v>1.1739999999999999E-3</v>
      </c>
      <c r="E2041" s="64">
        <v>44154</v>
      </c>
      <c r="F2041" s="65">
        <v>44154</v>
      </c>
      <c r="G2041" s="64">
        <v>44154.918178009262</v>
      </c>
    </row>
    <row r="2042" spans="1:7" outlineLevel="1" x14ac:dyDescent="0.25">
      <c r="A2042" t="s">
        <v>109</v>
      </c>
      <c r="B2042" t="str">
        <f t="shared" si="31"/>
        <v>KRW44153</v>
      </c>
      <c r="C2042" s="36" t="s">
        <v>323</v>
      </c>
      <c r="D2042" s="63">
        <v>1.181E-3</v>
      </c>
      <c r="E2042" s="64">
        <v>44153</v>
      </c>
      <c r="F2042" s="65">
        <v>44153</v>
      </c>
      <c r="G2042" s="64">
        <v>44153.918149502315</v>
      </c>
    </row>
    <row r="2043" spans="1:7" outlineLevel="1" x14ac:dyDescent="0.25">
      <c r="A2043" t="s">
        <v>109</v>
      </c>
      <c r="B2043" t="str">
        <f t="shared" si="31"/>
        <v>KRW44152</v>
      </c>
      <c r="C2043" s="36" t="s">
        <v>323</v>
      </c>
      <c r="D2043" s="63">
        <v>1.1839999999999999E-3</v>
      </c>
      <c r="E2043" s="64">
        <v>44152</v>
      </c>
      <c r="F2043" s="65">
        <v>44152</v>
      </c>
      <c r="G2043" s="64">
        <v>44152.918135150459</v>
      </c>
    </row>
    <row r="2044" spans="1:7" outlineLevel="1" x14ac:dyDescent="0.25">
      <c r="A2044" t="s">
        <v>109</v>
      </c>
      <c r="B2044" t="str">
        <f t="shared" si="31"/>
        <v>KRW44151</v>
      </c>
      <c r="C2044" s="36" t="s">
        <v>323</v>
      </c>
      <c r="D2044" s="63">
        <v>1.181E-3</v>
      </c>
      <c r="E2044" s="64">
        <v>44151</v>
      </c>
      <c r="F2044" s="65">
        <v>44151</v>
      </c>
      <c r="G2044" s="64">
        <v>44152.432152777779</v>
      </c>
    </row>
    <row r="2045" spans="1:7" outlineLevel="1" x14ac:dyDescent="0.25">
      <c r="A2045" t="s">
        <v>109</v>
      </c>
      <c r="B2045" t="str">
        <f t="shared" si="31"/>
        <v>MXP44484</v>
      </c>
      <c r="C2045" s="36" t="s">
        <v>324</v>
      </c>
      <c r="D2045" s="63">
        <v>6.055E-2</v>
      </c>
      <c r="E2045" s="64">
        <v>44484</v>
      </c>
      <c r="F2045" s="65">
        <v>73050</v>
      </c>
      <c r="G2045" s="64">
        <v>44484.917950312498</v>
      </c>
    </row>
    <row r="2046" spans="1:7" outlineLevel="1" x14ac:dyDescent="0.25">
      <c r="A2046" t="s">
        <v>109</v>
      </c>
      <c r="B2046" t="str">
        <f t="shared" si="31"/>
        <v>MXP44483</v>
      </c>
      <c r="C2046" s="36" t="s">
        <v>324</v>
      </c>
      <c r="D2046" s="63">
        <v>6.0080000000000001E-2</v>
      </c>
      <c r="E2046" s="64">
        <v>44483</v>
      </c>
      <c r="F2046" s="65">
        <v>44483</v>
      </c>
      <c r="G2046" s="64">
        <v>44483.917875775463</v>
      </c>
    </row>
    <row r="2047" spans="1:7" outlineLevel="1" x14ac:dyDescent="0.25">
      <c r="A2047" t="s">
        <v>109</v>
      </c>
      <c r="B2047" t="str">
        <f t="shared" si="31"/>
        <v>MXP44482</v>
      </c>
      <c r="C2047" s="36" t="s">
        <v>324</v>
      </c>
      <c r="D2047" s="63">
        <v>6.0199999999999997E-2</v>
      </c>
      <c r="E2047" s="64">
        <v>44482</v>
      </c>
      <c r="F2047" s="65">
        <v>44482</v>
      </c>
      <c r="G2047" s="64">
        <v>44482.917871759259</v>
      </c>
    </row>
    <row r="2048" spans="1:7" outlineLevel="1" x14ac:dyDescent="0.25">
      <c r="A2048" t="s">
        <v>109</v>
      </c>
      <c r="B2048" t="str">
        <f t="shared" si="31"/>
        <v>MXP44481</v>
      </c>
      <c r="C2048" s="36" t="s">
        <v>324</v>
      </c>
      <c r="D2048" s="63">
        <v>5.9959999999999999E-2</v>
      </c>
      <c r="E2048" s="64">
        <v>44481</v>
      </c>
      <c r="F2048" s="65">
        <v>44481</v>
      </c>
      <c r="G2048" s="64">
        <v>44481.917802118056</v>
      </c>
    </row>
    <row r="2049" spans="1:7" outlineLevel="1" x14ac:dyDescent="0.25">
      <c r="A2049" t="s">
        <v>109</v>
      </c>
      <c r="B2049" t="str">
        <f t="shared" si="31"/>
        <v>MXP44477</v>
      </c>
      <c r="C2049" s="36" t="s">
        <v>324</v>
      </c>
      <c r="D2049" s="63">
        <v>6.0330000000000002E-2</v>
      </c>
      <c r="E2049" s="64">
        <v>44477</v>
      </c>
      <c r="F2049" s="65">
        <v>44480</v>
      </c>
      <c r="G2049" s="64">
        <v>44477.917705868058</v>
      </c>
    </row>
    <row r="2050" spans="1:7" outlineLevel="1" x14ac:dyDescent="0.25">
      <c r="A2050" t="s">
        <v>109</v>
      </c>
      <c r="B2050" t="str">
        <f t="shared" si="31"/>
        <v>MXP44476</v>
      </c>
      <c r="C2050" s="36" t="s">
        <v>324</v>
      </c>
      <c r="D2050" s="63">
        <v>6.0900000000000003E-2</v>
      </c>
      <c r="E2050" s="64">
        <v>44476</v>
      </c>
      <c r="F2050" s="65">
        <v>44476</v>
      </c>
      <c r="G2050" s="64">
        <v>44476.917658101855</v>
      </c>
    </row>
    <row r="2051" spans="1:7" outlineLevel="1" x14ac:dyDescent="0.25">
      <c r="A2051" t="s">
        <v>109</v>
      </c>
      <c r="B2051" t="str">
        <f t="shared" si="31"/>
        <v>MXP44475</v>
      </c>
      <c r="C2051" s="36" t="s">
        <v>324</v>
      </c>
      <c r="D2051" s="63">
        <v>6.0999999999999999E-2</v>
      </c>
      <c r="E2051" s="64">
        <v>44475</v>
      </c>
      <c r="F2051" s="65">
        <v>44475</v>
      </c>
      <c r="G2051" s="64">
        <v>44475.917569062498</v>
      </c>
    </row>
    <row r="2052" spans="1:7" outlineLevel="1" x14ac:dyDescent="0.25">
      <c r="A2052" t="s">
        <v>109</v>
      </c>
      <c r="B2052" t="str">
        <f t="shared" si="31"/>
        <v>MXP44474</v>
      </c>
      <c r="C2052" s="36" t="s">
        <v>324</v>
      </c>
      <c r="D2052" s="63">
        <v>6.1179999999999998E-2</v>
      </c>
      <c r="E2052" s="64">
        <v>44474</v>
      </c>
      <c r="F2052" s="65">
        <v>44474</v>
      </c>
      <c r="G2052" s="64">
        <v>44474.9175412037</v>
      </c>
    </row>
    <row r="2053" spans="1:7" outlineLevel="1" x14ac:dyDescent="0.25">
      <c r="A2053" t="s">
        <v>109</v>
      </c>
      <c r="B2053" t="str">
        <f t="shared" si="31"/>
        <v>MXP44473</v>
      </c>
      <c r="C2053" s="36" t="s">
        <v>324</v>
      </c>
      <c r="D2053" s="63">
        <v>6.1249999999999999E-2</v>
      </c>
      <c r="E2053" s="64">
        <v>44473</v>
      </c>
      <c r="F2053" s="65">
        <v>44473</v>
      </c>
      <c r="G2053" s="64">
        <v>44473.91753564815</v>
      </c>
    </row>
    <row r="2054" spans="1:7" outlineLevel="1" x14ac:dyDescent="0.25">
      <c r="A2054" t="s">
        <v>109</v>
      </c>
      <c r="B2054" t="str">
        <f t="shared" ref="B2054:B2117" si="32">C2054&amp;E2054</f>
        <v>MXP44470</v>
      </c>
      <c r="C2054" s="36" t="s">
        <v>324</v>
      </c>
      <c r="D2054" s="63">
        <v>6.1789999999999998E-2</v>
      </c>
      <c r="E2054" s="64">
        <v>44470</v>
      </c>
      <c r="F2054" s="65">
        <v>44472</v>
      </c>
      <c r="G2054" s="64">
        <v>44470.91745385417</v>
      </c>
    </row>
    <row r="2055" spans="1:7" outlineLevel="1" x14ac:dyDescent="0.25">
      <c r="A2055" t="s">
        <v>109</v>
      </c>
      <c r="B2055" t="str">
        <f t="shared" si="32"/>
        <v>MXP44468</v>
      </c>
      <c r="C2055" s="36" t="s">
        <v>324</v>
      </c>
      <c r="D2055" s="63">
        <v>6.2149999999999997E-2</v>
      </c>
      <c r="E2055" s="64">
        <v>44468</v>
      </c>
      <c r="F2055" s="65">
        <v>44469</v>
      </c>
      <c r="G2055" s="64">
        <v>44468.91738900463</v>
      </c>
    </row>
    <row r="2056" spans="1:7" outlineLevel="1" x14ac:dyDescent="0.25">
      <c r="A2056" t="s">
        <v>109</v>
      </c>
      <c r="B2056" t="str">
        <f t="shared" si="32"/>
        <v>MXP44467</v>
      </c>
      <c r="C2056" s="36" t="s">
        <v>324</v>
      </c>
      <c r="D2056" s="63">
        <v>6.2420000000000003E-2</v>
      </c>
      <c r="E2056" s="64">
        <v>44467</v>
      </c>
      <c r="F2056" s="65">
        <v>44467</v>
      </c>
      <c r="G2056" s="64">
        <v>44467.917336261577</v>
      </c>
    </row>
    <row r="2057" spans="1:7" outlineLevel="1" x14ac:dyDescent="0.25">
      <c r="A2057" t="s">
        <v>109</v>
      </c>
      <c r="B2057" t="str">
        <f t="shared" si="32"/>
        <v>MXP44466</v>
      </c>
      <c r="C2057" s="36" t="s">
        <v>324</v>
      </c>
      <c r="D2057" s="63">
        <v>6.2839999999999993E-2</v>
      </c>
      <c r="E2057" s="64">
        <v>44466</v>
      </c>
      <c r="F2057" s="65">
        <v>44466</v>
      </c>
      <c r="G2057" s="64">
        <v>44466.917280324073</v>
      </c>
    </row>
    <row r="2058" spans="1:7" outlineLevel="1" x14ac:dyDescent="0.25">
      <c r="A2058" t="s">
        <v>109</v>
      </c>
      <c r="B2058" t="str">
        <f t="shared" si="32"/>
        <v>MXP44463</v>
      </c>
      <c r="C2058" s="36" t="s">
        <v>324</v>
      </c>
      <c r="D2058" s="63">
        <v>6.3089999999999993E-2</v>
      </c>
      <c r="E2058" s="64">
        <v>44463</v>
      </c>
      <c r="F2058" s="65">
        <v>44465</v>
      </c>
      <c r="G2058" s="64">
        <v>44463.917867824071</v>
      </c>
    </row>
    <row r="2059" spans="1:7" outlineLevel="1" x14ac:dyDescent="0.25">
      <c r="A2059" t="s">
        <v>109</v>
      </c>
      <c r="B2059" t="str">
        <f t="shared" si="32"/>
        <v>MXP44462</v>
      </c>
      <c r="C2059" s="36" t="s">
        <v>324</v>
      </c>
      <c r="D2059" s="63">
        <v>6.3200000000000006E-2</v>
      </c>
      <c r="E2059" s="64">
        <v>44462</v>
      </c>
      <c r="F2059" s="65">
        <v>44462</v>
      </c>
      <c r="G2059" s="64">
        <v>44462.917878587963</v>
      </c>
    </row>
    <row r="2060" spans="1:7" outlineLevel="1" x14ac:dyDescent="0.25">
      <c r="A2060" t="s">
        <v>109</v>
      </c>
      <c r="B2060" t="str">
        <f t="shared" si="32"/>
        <v>MXP44461</v>
      </c>
      <c r="C2060" s="36" t="s">
        <v>324</v>
      </c>
      <c r="D2060" s="63">
        <v>6.3630000000000006E-2</v>
      </c>
      <c r="E2060" s="64">
        <v>44461</v>
      </c>
      <c r="F2060" s="65">
        <v>44461</v>
      </c>
      <c r="G2060" s="64">
        <v>44461.917839004629</v>
      </c>
    </row>
    <row r="2061" spans="1:7" outlineLevel="1" x14ac:dyDescent="0.25">
      <c r="A2061" t="s">
        <v>109</v>
      </c>
      <c r="B2061" t="str">
        <f t="shared" si="32"/>
        <v>MXP44460</v>
      </c>
      <c r="C2061" s="36" t="s">
        <v>324</v>
      </c>
      <c r="D2061" s="63">
        <v>6.361E-2</v>
      </c>
      <c r="E2061" s="64">
        <v>44460</v>
      </c>
      <c r="F2061" s="65">
        <v>44460</v>
      </c>
      <c r="G2061" s="64">
        <v>44460.917817013891</v>
      </c>
    </row>
    <row r="2062" spans="1:7" outlineLevel="1" x14ac:dyDescent="0.25">
      <c r="A2062" t="s">
        <v>109</v>
      </c>
      <c r="B2062" t="str">
        <f t="shared" si="32"/>
        <v>MXP44459</v>
      </c>
      <c r="C2062" s="36" t="s">
        <v>324</v>
      </c>
      <c r="D2062" s="63">
        <v>6.361E-2</v>
      </c>
      <c r="E2062" s="64">
        <v>44459</v>
      </c>
      <c r="F2062" s="65">
        <v>44459</v>
      </c>
      <c r="G2062" s="64">
        <v>44459.917747418978</v>
      </c>
    </row>
    <row r="2063" spans="1:7" outlineLevel="1" x14ac:dyDescent="0.25">
      <c r="A2063" t="s">
        <v>109</v>
      </c>
      <c r="B2063" t="str">
        <f t="shared" si="32"/>
        <v>MXP44456</v>
      </c>
      <c r="C2063" s="36" t="s">
        <v>324</v>
      </c>
      <c r="D2063" s="63">
        <v>6.3670000000000004E-2</v>
      </c>
      <c r="E2063" s="64">
        <v>44456</v>
      </c>
      <c r="F2063" s="65">
        <v>44458</v>
      </c>
      <c r="G2063" s="64">
        <v>44456.917653553239</v>
      </c>
    </row>
    <row r="2064" spans="1:7" outlineLevel="1" x14ac:dyDescent="0.25">
      <c r="A2064" t="s">
        <v>109</v>
      </c>
      <c r="B2064" t="str">
        <f t="shared" si="32"/>
        <v>MXP44455</v>
      </c>
      <c r="C2064" s="36" t="s">
        <v>324</v>
      </c>
      <c r="D2064" s="63">
        <v>6.3589999999999994E-2</v>
      </c>
      <c r="E2064" s="64">
        <v>44455</v>
      </c>
      <c r="F2064" s="65">
        <v>44455</v>
      </c>
      <c r="G2064" s="64">
        <v>44455.917641932872</v>
      </c>
    </row>
    <row r="2065" spans="1:7" outlineLevel="1" x14ac:dyDescent="0.25">
      <c r="A2065" t="s">
        <v>109</v>
      </c>
      <c r="B2065" t="str">
        <f t="shared" si="32"/>
        <v>MXP44454</v>
      </c>
      <c r="C2065" s="36" t="s">
        <v>324</v>
      </c>
      <c r="D2065" s="63">
        <v>6.3619999999999996E-2</v>
      </c>
      <c r="E2065" s="64">
        <v>44454</v>
      </c>
      <c r="F2065" s="65">
        <v>44454</v>
      </c>
      <c r="G2065" s="64">
        <v>44454.917585960648</v>
      </c>
    </row>
    <row r="2066" spans="1:7" outlineLevel="1" x14ac:dyDescent="0.25">
      <c r="A2066" t="s">
        <v>109</v>
      </c>
      <c r="B2066" t="str">
        <f t="shared" si="32"/>
        <v>MXP44453</v>
      </c>
      <c r="C2066" s="36" t="s">
        <v>324</v>
      </c>
      <c r="D2066" s="63">
        <v>6.3630000000000006E-2</v>
      </c>
      <c r="E2066" s="64">
        <v>44453</v>
      </c>
      <c r="F2066" s="65">
        <v>44453</v>
      </c>
      <c r="G2066" s="64">
        <v>44453.917549039354</v>
      </c>
    </row>
    <row r="2067" spans="1:7" outlineLevel="1" x14ac:dyDescent="0.25">
      <c r="A2067" t="s">
        <v>109</v>
      </c>
      <c r="B2067" t="str">
        <f t="shared" si="32"/>
        <v>MXP44452</v>
      </c>
      <c r="C2067" s="36" t="s">
        <v>324</v>
      </c>
      <c r="D2067" s="63">
        <v>6.3719999999999999E-2</v>
      </c>
      <c r="E2067" s="64">
        <v>44452</v>
      </c>
      <c r="F2067" s="65">
        <v>44452</v>
      </c>
      <c r="G2067" s="64">
        <v>44452.917141053244</v>
      </c>
    </row>
    <row r="2068" spans="1:7" outlineLevel="1" x14ac:dyDescent="0.25">
      <c r="A2068" t="s">
        <v>109</v>
      </c>
      <c r="B2068" t="str">
        <f t="shared" si="32"/>
        <v>MXP44449</v>
      </c>
      <c r="C2068" s="36" t="s">
        <v>324</v>
      </c>
      <c r="D2068" s="63">
        <v>6.3560000000000005E-2</v>
      </c>
      <c r="E2068" s="64">
        <v>44449</v>
      </c>
      <c r="F2068" s="65">
        <v>44451</v>
      </c>
      <c r="G2068" s="64">
        <v>44449.917072071759</v>
      </c>
    </row>
    <row r="2069" spans="1:7" outlineLevel="1" x14ac:dyDescent="0.25">
      <c r="A2069" t="s">
        <v>109</v>
      </c>
      <c r="B2069" t="str">
        <f t="shared" si="32"/>
        <v>MXP44448</v>
      </c>
      <c r="C2069" s="36" t="s">
        <v>324</v>
      </c>
      <c r="D2069" s="63">
        <v>6.3490000000000005E-2</v>
      </c>
      <c r="E2069" s="64">
        <v>44448</v>
      </c>
      <c r="F2069" s="65">
        <v>44448</v>
      </c>
      <c r="G2069" s="64">
        <v>44448.916998726854</v>
      </c>
    </row>
    <row r="2070" spans="1:7" outlineLevel="1" x14ac:dyDescent="0.25">
      <c r="A2070" t="s">
        <v>109</v>
      </c>
      <c r="B2070" t="str">
        <f t="shared" si="32"/>
        <v>MXP44447</v>
      </c>
      <c r="C2070" s="36" t="s">
        <v>324</v>
      </c>
      <c r="D2070" s="63">
        <v>6.3600000000000004E-2</v>
      </c>
      <c r="E2070" s="64">
        <v>44447</v>
      </c>
      <c r="F2070" s="65">
        <v>44447</v>
      </c>
      <c r="G2070" s="64">
        <v>44447.916981365743</v>
      </c>
    </row>
    <row r="2071" spans="1:7" outlineLevel="1" x14ac:dyDescent="0.25">
      <c r="A2071" t="s">
        <v>109</v>
      </c>
      <c r="B2071" t="str">
        <f t="shared" si="32"/>
        <v>MXP44446</v>
      </c>
      <c r="C2071" s="36" t="s">
        <v>324</v>
      </c>
      <c r="D2071" s="63">
        <v>6.3280000000000003E-2</v>
      </c>
      <c r="E2071" s="64">
        <v>44446</v>
      </c>
      <c r="F2071" s="65">
        <v>44446</v>
      </c>
      <c r="G2071" s="64">
        <v>44446.91695471065</v>
      </c>
    </row>
    <row r="2072" spans="1:7" outlineLevel="1" x14ac:dyDescent="0.25">
      <c r="A2072" t="s">
        <v>109</v>
      </c>
      <c r="B2072" t="str">
        <f t="shared" si="32"/>
        <v>MXP44442</v>
      </c>
      <c r="C2072" s="36" t="s">
        <v>324</v>
      </c>
      <c r="D2072" s="63">
        <v>6.2899999999999998E-2</v>
      </c>
      <c r="E2072" s="64">
        <v>44442</v>
      </c>
      <c r="F2072" s="65">
        <v>44445</v>
      </c>
      <c r="G2072" s="64">
        <v>44442.916798726852</v>
      </c>
    </row>
    <row r="2073" spans="1:7" outlineLevel="1" x14ac:dyDescent="0.25">
      <c r="A2073" t="s">
        <v>109</v>
      </c>
      <c r="B2073" t="str">
        <f t="shared" si="32"/>
        <v>MXP44441</v>
      </c>
      <c r="C2073" s="36" t="s">
        <v>324</v>
      </c>
      <c r="D2073" s="63">
        <v>6.2960000000000002E-2</v>
      </c>
      <c r="E2073" s="64">
        <v>44441</v>
      </c>
      <c r="F2073" s="65">
        <v>44441</v>
      </c>
      <c r="G2073" s="64">
        <v>44441.916770370372</v>
      </c>
    </row>
    <row r="2074" spans="1:7" outlineLevel="1" x14ac:dyDescent="0.25">
      <c r="A2074" t="s">
        <v>109</v>
      </c>
      <c r="B2074" t="str">
        <f t="shared" si="32"/>
        <v>MXP44440</v>
      </c>
      <c r="C2074" s="36" t="s">
        <v>324</v>
      </c>
      <c r="D2074" s="63">
        <v>6.3109999999999999E-2</v>
      </c>
      <c r="E2074" s="64">
        <v>44440</v>
      </c>
      <c r="F2074" s="65">
        <v>44440</v>
      </c>
      <c r="G2074" s="64">
        <v>44440.916771493059</v>
      </c>
    </row>
    <row r="2075" spans="1:7" outlineLevel="1" x14ac:dyDescent="0.25">
      <c r="A2075" t="s">
        <v>109</v>
      </c>
      <c r="B2075" t="str">
        <f t="shared" si="32"/>
        <v>MXP44439</v>
      </c>
      <c r="C2075" s="36" t="s">
        <v>324</v>
      </c>
      <c r="D2075" s="63">
        <v>6.2810000000000005E-2</v>
      </c>
      <c r="E2075" s="64">
        <v>44439</v>
      </c>
      <c r="F2075" s="65">
        <v>44439</v>
      </c>
      <c r="G2075" s="64">
        <v>44439.920156793982</v>
      </c>
    </row>
    <row r="2076" spans="1:7" outlineLevel="1" x14ac:dyDescent="0.25">
      <c r="A2076" t="s">
        <v>109</v>
      </c>
      <c r="B2076" t="str">
        <f t="shared" si="32"/>
        <v>MXP44438</v>
      </c>
      <c r="C2076" s="36" t="s">
        <v>324</v>
      </c>
      <c r="D2076" s="63">
        <v>6.2560000000000004E-2</v>
      </c>
      <c r="E2076" s="64">
        <v>44438</v>
      </c>
      <c r="F2076" s="65">
        <v>44438</v>
      </c>
      <c r="G2076" s="64">
        <v>44438.92015578704</v>
      </c>
    </row>
    <row r="2077" spans="1:7" outlineLevel="1" x14ac:dyDescent="0.25">
      <c r="A2077" t="s">
        <v>109</v>
      </c>
      <c r="B2077" t="str">
        <f t="shared" si="32"/>
        <v>MXP44435</v>
      </c>
      <c r="C2077" s="36" t="s">
        <v>324</v>
      </c>
      <c r="D2077" s="63">
        <v>6.2359999999999999E-2</v>
      </c>
      <c r="E2077" s="64">
        <v>44435</v>
      </c>
      <c r="F2077" s="65">
        <v>44437</v>
      </c>
      <c r="G2077" s="64">
        <v>44435.920084837962</v>
      </c>
    </row>
    <row r="2078" spans="1:7" outlineLevel="1" x14ac:dyDescent="0.25">
      <c r="A2078" t="s">
        <v>109</v>
      </c>
      <c r="B2078" t="str">
        <f t="shared" si="32"/>
        <v>MXP44434</v>
      </c>
      <c r="C2078" s="36" t="s">
        <v>324</v>
      </c>
      <c r="D2078" s="63">
        <v>6.2179999999999999E-2</v>
      </c>
      <c r="E2078" s="64">
        <v>44434</v>
      </c>
      <c r="F2078" s="65">
        <v>44434</v>
      </c>
      <c r="G2078" s="64">
        <v>44434.919944907408</v>
      </c>
    </row>
    <row r="2079" spans="1:7" outlineLevel="1" x14ac:dyDescent="0.25">
      <c r="A2079" t="s">
        <v>109</v>
      </c>
      <c r="B2079" t="str">
        <f t="shared" si="32"/>
        <v>MXP44433</v>
      </c>
      <c r="C2079" s="36" t="s">
        <v>324</v>
      </c>
      <c r="D2079" s="63">
        <v>6.2190000000000002E-2</v>
      </c>
      <c r="E2079" s="64">
        <v>44433</v>
      </c>
      <c r="F2079" s="65">
        <v>44433</v>
      </c>
      <c r="G2079" s="64">
        <v>44433.919950543983</v>
      </c>
    </row>
    <row r="2080" spans="1:7" outlineLevel="1" x14ac:dyDescent="0.25">
      <c r="A2080" t="s">
        <v>109</v>
      </c>
      <c r="B2080" t="str">
        <f t="shared" si="32"/>
        <v>MXP44432</v>
      </c>
      <c r="C2080" s="36" t="s">
        <v>324</v>
      </c>
      <c r="D2080" s="63">
        <v>6.2190000000000002E-2</v>
      </c>
      <c r="E2080" s="64">
        <v>44432</v>
      </c>
      <c r="F2080" s="65">
        <v>44432</v>
      </c>
      <c r="G2080" s="64">
        <v>44432.919876006941</v>
      </c>
    </row>
    <row r="2081" spans="1:7" outlineLevel="1" x14ac:dyDescent="0.25">
      <c r="A2081" t="s">
        <v>109</v>
      </c>
      <c r="B2081" t="str">
        <f t="shared" si="32"/>
        <v>MXP44431</v>
      </c>
      <c r="C2081" s="36" t="s">
        <v>324</v>
      </c>
      <c r="D2081" s="63">
        <v>6.2269999999999999E-2</v>
      </c>
      <c r="E2081" s="64">
        <v>44431</v>
      </c>
      <c r="F2081" s="65">
        <v>44431</v>
      </c>
      <c r="G2081" s="64">
        <v>44431.919861076392</v>
      </c>
    </row>
    <row r="2082" spans="1:7" outlineLevel="1" x14ac:dyDescent="0.25">
      <c r="A2082" t="s">
        <v>109</v>
      </c>
      <c r="B2082" t="str">
        <f t="shared" si="32"/>
        <v>MXP44428</v>
      </c>
      <c r="C2082" s="36" t="s">
        <v>324</v>
      </c>
      <c r="D2082" s="63">
        <v>6.3039999999999999E-2</v>
      </c>
      <c r="E2082" s="64">
        <v>44428</v>
      </c>
      <c r="F2082" s="65">
        <v>44430</v>
      </c>
      <c r="G2082" s="64">
        <v>44428.918752627316</v>
      </c>
    </row>
    <row r="2083" spans="1:7" outlineLevel="1" x14ac:dyDescent="0.25">
      <c r="A2083" t="s">
        <v>109</v>
      </c>
      <c r="B2083" t="str">
        <f t="shared" si="32"/>
        <v>MXP44427</v>
      </c>
      <c r="C2083" s="36" t="s">
        <v>324</v>
      </c>
      <c r="D2083" s="63">
        <v>6.3479999999999995E-2</v>
      </c>
      <c r="E2083" s="64">
        <v>44427</v>
      </c>
      <c r="F2083" s="65">
        <v>44427</v>
      </c>
      <c r="G2083" s="64">
        <v>44427.918716400462</v>
      </c>
    </row>
    <row r="2084" spans="1:7" outlineLevel="1" x14ac:dyDescent="0.25">
      <c r="A2084" t="s">
        <v>109</v>
      </c>
      <c r="B2084" t="str">
        <f t="shared" si="32"/>
        <v>MXP44426</v>
      </c>
      <c r="C2084" s="36" t="s">
        <v>324</v>
      </c>
      <c r="D2084" s="63">
        <v>6.3159999999999994E-2</v>
      </c>
      <c r="E2084" s="64">
        <v>44426</v>
      </c>
      <c r="F2084" s="65">
        <v>44426</v>
      </c>
      <c r="G2084" s="64">
        <v>44426.918656631948</v>
      </c>
    </row>
    <row r="2085" spans="1:7" outlineLevel="1" x14ac:dyDescent="0.25">
      <c r="A2085" t="s">
        <v>109</v>
      </c>
      <c r="B2085" t="str">
        <f t="shared" si="32"/>
        <v>MXP44425</v>
      </c>
      <c r="C2085" s="36" t="s">
        <v>324</v>
      </c>
      <c r="D2085" s="63">
        <v>6.3159999999999994E-2</v>
      </c>
      <c r="E2085" s="64">
        <v>44425</v>
      </c>
      <c r="F2085" s="65">
        <v>44425</v>
      </c>
      <c r="G2085" s="64">
        <v>44425.918660914351</v>
      </c>
    </row>
    <row r="2086" spans="1:7" outlineLevel="1" x14ac:dyDescent="0.25">
      <c r="A2086" t="s">
        <v>109</v>
      </c>
      <c r="B2086" t="str">
        <f t="shared" si="32"/>
        <v>MXP44424</v>
      </c>
      <c r="C2086" s="36" t="s">
        <v>324</v>
      </c>
      <c r="D2086" s="63">
        <v>6.318E-2</v>
      </c>
      <c r="E2086" s="64">
        <v>44424</v>
      </c>
      <c r="F2086" s="65">
        <v>44424</v>
      </c>
      <c r="G2086" s="64">
        <v>44424.918611493056</v>
      </c>
    </row>
    <row r="2087" spans="1:7" outlineLevel="1" x14ac:dyDescent="0.25">
      <c r="A2087" t="s">
        <v>109</v>
      </c>
      <c r="B2087" t="str">
        <f t="shared" si="32"/>
        <v>MXP44421</v>
      </c>
      <c r="C2087" s="36" t="s">
        <v>324</v>
      </c>
      <c r="D2087" s="63">
        <v>6.2990000000000004E-2</v>
      </c>
      <c r="E2087" s="64">
        <v>44421</v>
      </c>
      <c r="F2087" s="65">
        <v>44423</v>
      </c>
      <c r="G2087" s="64">
        <v>44421.918543518521</v>
      </c>
    </row>
    <row r="2088" spans="1:7" outlineLevel="1" x14ac:dyDescent="0.25">
      <c r="A2088" t="s">
        <v>109</v>
      </c>
      <c r="B2088" t="str">
        <f t="shared" si="32"/>
        <v>MXP44420</v>
      </c>
      <c r="C2088" s="36" t="s">
        <v>324</v>
      </c>
      <c r="D2088" s="63">
        <v>6.2899999999999998E-2</v>
      </c>
      <c r="E2088" s="64">
        <v>44420</v>
      </c>
      <c r="F2088" s="65">
        <v>44420</v>
      </c>
      <c r="G2088" s="64">
        <v>44420.918509293981</v>
      </c>
    </row>
    <row r="2089" spans="1:7" outlineLevel="1" x14ac:dyDescent="0.25">
      <c r="A2089" t="s">
        <v>109</v>
      </c>
      <c r="B2089" t="str">
        <f t="shared" si="32"/>
        <v>MXP44419</v>
      </c>
      <c r="C2089" s="36" t="s">
        <v>324</v>
      </c>
      <c r="D2089" s="63">
        <v>6.2659999999999993E-2</v>
      </c>
      <c r="E2089" s="64">
        <v>44419</v>
      </c>
      <c r="F2089" s="65">
        <v>44419</v>
      </c>
      <c r="G2089" s="64">
        <v>44419.918441747686</v>
      </c>
    </row>
    <row r="2090" spans="1:7" outlineLevel="1" x14ac:dyDescent="0.25">
      <c r="A2090" t="s">
        <v>109</v>
      </c>
      <c r="B2090" t="str">
        <f t="shared" si="32"/>
        <v>MXP44418</v>
      </c>
      <c r="C2090" s="36" t="s">
        <v>324</v>
      </c>
      <c r="D2090" s="63">
        <v>6.2370000000000002E-2</v>
      </c>
      <c r="E2090" s="64">
        <v>44418</v>
      </c>
      <c r="F2090" s="65">
        <v>44418</v>
      </c>
      <c r="G2090" s="64">
        <v>44418.918465277777</v>
      </c>
    </row>
    <row r="2091" spans="1:7" outlineLevel="1" x14ac:dyDescent="0.25">
      <c r="A2091" t="s">
        <v>109</v>
      </c>
      <c r="B2091" t="str">
        <f t="shared" si="32"/>
        <v>MXP44417</v>
      </c>
      <c r="C2091" s="36" t="s">
        <v>324</v>
      </c>
      <c r="D2091" s="63">
        <v>6.2640000000000001E-2</v>
      </c>
      <c r="E2091" s="64">
        <v>44417</v>
      </c>
      <c r="F2091" s="65">
        <v>44417</v>
      </c>
      <c r="G2091" s="64">
        <v>44417.918424386575</v>
      </c>
    </row>
    <row r="2092" spans="1:7" outlineLevel="1" x14ac:dyDescent="0.25">
      <c r="A2092" t="s">
        <v>109</v>
      </c>
      <c r="B2092" t="str">
        <f t="shared" si="32"/>
        <v>MXP44414</v>
      </c>
      <c r="C2092" s="36" t="s">
        <v>324</v>
      </c>
      <c r="D2092" s="63">
        <v>6.2729999999999994E-2</v>
      </c>
      <c r="E2092" s="64">
        <v>44414</v>
      </c>
      <c r="F2092" s="65">
        <v>44416</v>
      </c>
      <c r="G2092" s="64">
        <v>44414.918323576392</v>
      </c>
    </row>
    <row r="2093" spans="1:7" outlineLevel="1" x14ac:dyDescent="0.25">
      <c r="A2093" t="s">
        <v>109</v>
      </c>
      <c r="B2093" t="str">
        <f t="shared" si="32"/>
        <v>MXP44413</v>
      </c>
      <c r="C2093" s="36" t="s">
        <v>324</v>
      </c>
      <c r="D2093" s="63">
        <v>6.2710000000000002E-2</v>
      </c>
      <c r="E2093" s="64">
        <v>44413</v>
      </c>
      <c r="F2093" s="65">
        <v>44413</v>
      </c>
      <c r="G2093" s="64">
        <v>44413.918310763889</v>
      </c>
    </row>
    <row r="2094" spans="1:7" outlineLevel="1" x14ac:dyDescent="0.25">
      <c r="A2094" t="s">
        <v>109</v>
      </c>
      <c r="B2094" t="str">
        <f t="shared" si="32"/>
        <v>MXP44412</v>
      </c>
      <c r="C2094" s="36" t="s">
        <v>324</v>
      </c>
      <c r="D2094" s="63">
        <v>6.2939999999999996E-2</v>
      </c>
      <c r="E2094" s="64">
        <v>44412</v>
      </c>
      <c r="F2094" s="65">
        <v>44412</v>
      </c>
      <c r="G2094" s="64">
        <v>44412.918273298608</v>
      </c>
    </row>
    <row r="2095" spans="1:7" outlineLevel="1" x14ac:dyDescent="0.25">
      <c r="A2095" t="s">
        <v>109</v>
      </c>
      <c r="B2095" t="str">
        <f t="shared" si="32"/>
        <v>MXP44411</v>
      </c>
      <c r="C2095" s="36" t="s">
        <v>324</v>
      </c>
      <c r="D2095" s="63">
        <v>6.3100000000000003E-2</v>
      </c>
      <c r="E2095" s="64">
        <v>44411</v>
      </c>
      <c r="F2095" s="65">
        <v>44411</v>
      </c>
      <c r="G2095" s="64">
        <v>44411.918228668983</v>
      </c>
    </row>
    <row r="2096" spans="1:7" outlineLevel="1" x14ac:dyDescent="0.25">
      <c r="A2096" t="s">
        <v>109</v>
      </c>
      <c r="B2096" t="str">
        <f t="shared" si="32"/>
        <v>MXP44407</v>
      </c>
      <c r="C2096" s="36" t="s">
        <v>324</v>
      </c>
      <c r="D2096" s="63">
        <v>6.275E-2</v>
      </c>
      <c r="E2096" s="64">
        <v>44407</v>
      </c>
      <c r="F2096" s="65">
        <v>44410</v>
      </c>
      <c r="G2096" s="64">
        <v>44407.919968518516</v>
      </c>
    </row>
    <row r="2097" spans="1:7" outlineLevel="1" x14ac:dyDescent="0.25">
      <c r="A2097" t="s">
        <v>109</v>
      </c>
      <c r="B2097" t="str">
        <f t="shared" si="32"/>
        <v>MXP44406</v>
      </c>
      <c r="C2097" s="36" t="s">
        <v>324</v>
      </c>
      <c r="D2097" s="63">
        <v>6.2710000000000002E-2</v>
      </c>
      <c r="E2097" s="64">
        <v>44406</v>
      </c>
      <c r="F2097" s="65">
        <v>44406</v>
      </c>
      <c r="G2097" s="64">
        <v>44406.919904664355</v>
      </c>
    </row>
    <row r="2098" spans="1:7" outlineLevel="1" x14ac:dyDescent="0.25">
      <c r="A2098" t="s">
        <v>109</v>
      </c>
      <c r="B2098" t="str">
        <f t="shared" si="32"/>
        <v>MXP44405</v>
      </c>
      <c r="C2098" s="36" t="s">
        <v>324</v>
      </c>
      <c r="D2098" s="63">
        <v>6.2969999999999998E-2</v>
      </c>
      <c r="E2098" s="64">
        <v>44405</v>
      </c>
      <c r="F2098" s="65">
        <v>44405</v>
      </c>
      <c r="G2098" s="64">
        <v>44405.919886111114</v>
      </c>
    </row>
    <row r="2099" spans="1:7" outlineLevel="1" x14ac:dyDescent="0.25">
      <c r="A2099" t="s">
        <v>109</v>
      </c>
      <c r="B2099" t="str">
        <f t="shared" si="32"/>
        <v>MXP44404</v>
      </c>
      <c r="C2099" s="36" t="s">
        <v>324</v>
      </c>
      <c r="D2099" s="63">
        <v>6.293E-2</v>
      </c>
      <c r="E2099" s="64">
        <v>44404</v>
      </c>
      <c r="F2099" s="65">
        <v>44404</v>
      </c>
      <c r="G2099" s="64">
        <v>44404.919855983797</v>
      </c>
    </row>
    <row r="2100" spans="1:7" outlineLevel="1" x14ac:dyDescent="0.25">
      <c r="A2100" t="s">
        <v>109</v>
      </c>
      <c r="B2100" t="str">
        <f t="shared" si="32"/>
        <v>MXP44403</v>
      </c>
      <c r="C2100" s="36" t="s">
        <v>324</v>
      </c>
      <c r="D2100" s="63">
        <v>6.2640000000000001E-2</v>
      </c>
      <c r="E2100" s="64">
        <v>44403</v>
      </c>
      <c r="F2100" s="65">
        <v>44403</v>
      </c>
      <c r="G2100" s="64">
        <v>44403.919816168978</v>
      </c>
    </row>
    <row r="2101" spans="1:7" outlineLevel="1" x14ac:dyDescent="0.25">
      <c r="A2101" t="s">
        <v>109</v>
      </c>
      <c r="B2101" t="str">
        <f t="shared" si="32"/>
        <v>MXP44400</v>
      </c>
      <c r="C2101" s="36" t="s">
        <v>324</v>
      </c>
      <c r="D2101" s="63">
        <v>6.2729999999999994E-2</v>
      </c>
      <c r="E2101" s="64">
        <v>44400</v>
      </c>
      <c r="F2101" s="65">
        <v>44402</v>
      </c>
      <c r="G2101" s="64">
        <v>44400.920062534722</v>
      </c>
    </row>
    <row r="2102" spans="1:7" outlineLevel="1" x14ac:dyDescent="0.25">
      <c r="A2102" t="s">
        <v>109</v>
      </c>
      <c r="B2102" t="str">
        <f t="shared" si="32"/>
        <v>MXP44399</v>
      </c>
      <c r="C2102" s="36" t="s">
        <v>324</v>
      </c>
      <c r="D2102" s="63">
        <v>6.2379999999999998E-2</v>
      </c>
      <c r="E2102" s="64">
        <v>44399</v>
      </c>
      <c r="F2102" s="65">
        <v>44399</v>
      </c>
      <c r="G2102" s="64">
        <v>44399.920058993055</v>
      </c>
    </row>
    <row r="2103" spans="1:7" outlineLevel="1" x14ac:dyDescent="0.25">
      <c r="A2103" t="s">
        <v>109</v>
      </c>
      <c r="B2103" t="str">
        <f t="shared" si="32"/>
        <v>MXP44398</v>
      </c>
      <c r="C2103" s="36" t="s">
        <v>324</v>
      </c>
      <c r="D2103" s="63">
        <v>6.2370000000000002E-2</v>
      </c>
      <c r="E2103" s="64">
        <v>44398</v>
      </c>
      <c r="F2103" s="65">
        <v>44398</v>
      </c>
      <c r="G2103" s="64">
        <v>44398.919481446763</v>
      </c>
    </row>
    <row r="2104" spans="1:7" outlineLevel="1" x14ac:dyDescent="0.25">
      <c r="A2104" t="s">
        <v>109</v>
      </c>
      <c r="B2104" t="str">
        <f t="shared" si="32"/>
        <v>MXP44397</v>
      </c>
      <c r="C2104" s="36" t="s">
        <v>324</v>
      </c>
      <c r="D2104" s="63">
        <v>6.3240000000000005E-2</v>
      </c>
      <c r="E2104" s="64">
        <v>44397</v>
      </c>
      <c r="F2104" s="65">
        <v>44397</v>
      </c>
      <c r="G2104" s="64">
        <v>44397.919423692132</v>
      </c>
    </row>
    <row r="2105" spans="1:7" outlineLevel="1" x14ac:dyDescent="0.25">
      <c r="A2105" t="s">
        <v>109</v>
      </c>
      <c r="B2105" t="str">
        <f t="shared" si="32"/>
        <v>MXP44396</v>
      </c>
      <c r="C2105" s="36" t="s">
        <v>324</v>
      </c>
      <c r="D2105" s="63">
        <v>6.3729999999999995E-2</v>
      </c>
      <c r="E2105" s="64">
        <v>44396</v>
      </c>
      <c r="F2105" s="65">
        <v>44396</v>
      </c>
      <c r="G2105" s="64">
        <v>44396.919414351854</v>
      </c>
    </row>
    <row r="2106" spans="1:7" outlineLevel="1" x14ac:dyDescent="0.25">
      <c r="A2106" t="s">
        <v>109</v>
      </c>
      <c r="B2106" t="str">
        <f t="shared" si="32"/>
        <v>MXP44393</v>
      </c>
      <c r="C2106" s="36" t="s">
        <v>324</v>
      </c>
      <c r="D2106" s="63">
        <v>6.3409999999999994E-2</v>
      </c>
      <c r="E2106" s="64">
        <v>44393</v>
      </c>
      <c r="F2106" s="65">
        <v>44395</v>
      </c>
      <c r="G2106" s="64">
        <v>44393.919365127316</v>
      </c>
    </row>
    <row r="2107" spans="1:7" outlineLevel="1" x14ac:dyDescent="0.25">
      <c r="A2107" t="s">
        <v>109</v>
      </c>
      <c r="B2107" t="str">
        <f t="shared" si="32"/>
        <v>MXP44392</v>
      </c>
      <c r="C2107" s="36" t="s">
        <v>324</v>
      </c>
      <c r="D2107" s="63">
        <v>6.3009999999999997E-2</v>
      </c>
      <c r="E2107" s="64">
        <v>44392</v>
      </c>
      <c r="F2107" s="65">
        <v>44392</v>
      </c>
      <c r="G2107" s="64">
        <v>44392.919299687499</v>
      </c>
    </row>
    <row r="2108" spans="1:7" outlineLevel="1" x14ac:dyDescent="0.25">
      <c r="A2108" t="s">
        <v>109</v>
      </c>
      <c r="B2108" t="str">
        <f t="shared" si="32"/>
        <v>MXP44391</v>
      </c>
      <c r="C2108" s="36" t="s">
        <v>324</v>
      </c>
      <c r="D2108" s="63">
        <v>6.2789999999999999E-2</v>
      </c>
      <c r="E2108" s="64">
        <v>44391</v>
      </c>
      <c r="F2108" s="65">
        <v>44391</v>
      </c>
      <c r="G2108" s="64">
        <v>44391.919279594906</v>
      </c>
    </row>
    <row r="2109" spans="1:7" outlineLevel="1" x14ac:dyDescent="0.25">
      <c r="A2109" t="s">
        <v>109</v>
      </c>
      <c r="B2109" t="str">
        <f t="shared" si="32"/>
        <v>MXP44390</v>
      </c>
      <c r="C2109" s="36" t="s">
        <v>324</v>
      </c>
      <c r="D2109" s="63">
        <v>6.25E-2</v>
      </c>
      <c r="E2109" s="64">
        <v>44390</v>
      </c>
      <c r="F2109" s="65">
        <v>44390</v>
      </c>
      <c r="G2109" s="64">
        <v>44390.919258182868</v>
      </c>
    </row>
    <row r="2110" spans="1:7" outlineLevel="1" x14ac:dyDescent="0.25">
      <c r="A2110" t="s">
        <v>109</v>
      </c>
      <c r="B2110" t="str">
        <f t="shared" si="32"/>
        <v>MXP44389</v>
      </c>
      <c r="C2110" s="36" t="s">
        <v>324</v>
      </c>
      <c r="D2110" s="63">
        <v>6.275E-2</v>
      </c>
      <c r="E2110" s="64">
        <v>44389</v>
      </c>
      <c r="F2110" s="65">
        <v>44389</v>
      </c>
      <c r="G2110" s="64">
        <v>44389.919246030091</v>
      </c>
    </row>
    <row r="2111" spans="1:7" outlineLevel="1" x14ac:dyDescent="0.25">
      <c r="A2111" t="s">
        <v>109</v>
      </c>
      <c r="B2111" t="str">
        <f t="shared" si="32"/>
        <v>MXP44386</v>
      </c>
      <c r="C2111" s="36" t="s">
        <v>324</v>
      </c>
      <c r="D2111" s="63">
        <v>6.2759999999999996E-2</v>
      </c>
      <c r="E2111" s="64">
        <v>44386</v>
      </c>
      <c r="F2111" s="65">
        <v>44388</v>
      </c>
      <c r="G2111" s="64">
        <v>44386.919127974536</v>
      </c>
    </row>
    <row r="2112" spans="1:7" outlineLevel="1" x14ac:dyDescent="0.25">
      <c r="A2112" t="s">
        <v>109</v>
      </c>
      <c r="B2112" t="str">
        <f t="shared" si="32"/>
        <v>MXP44385</v>
      </c>
      <c r="C2112" s="36" t="s">
        <v>324</v>
      </c>
      <c r="D2112" s="63">
        <v>6.268E-2</v>
      </c>
      <c r="E2112" s="64">
        <v>44385</v>
      </c>
      <c r="F2112" s="65">
        <v>44385</v>
      </c>
      <c r="G2112" s="64">
        <v>44385.91910806713</v>
      </c>
    </row>
    <row r="2113" spans="1:7" outlineLevel="1" x14ac:dyDescent="0.25">
      <c r="A2113" t="s">
        <v>109</v>
      </c>
      <c r="B2113" t="str">
        <f t="shared" si="32"/>
        <v>MXP44384</v>
      </c>
      <c r="C2113" s="36" t="s">
        <v>324</v>
      </c>
      <c r="D2113" s="63">
        <v>6.2449999999999999E-2</v>
      </c>
      <c r="E2113" s="64">
        <v>44384</v>
      </c>
      <c r="F2113" s="65">
        <v>44384</v>
      </c>
      <c r="G2113" s="64">
        <v>44384.919045949071</v>
      </c>
    </row>
    <row r="2114" spans="1:7" outlineLevel="1" x14ac:dyDescent="0.25">
      <c r="A2114" t="s">
        <v>109</v>
      </c>
      <c r="B2114" t="str">
        <f t="shared" si="32"/>
        <v>MXP44383</v>
      </c>
      <c r="C2114" s="36" t="s">
        <v>324</v>
      </c>
      <c r="D2114" s="63">
        <v>6.2359999999999999E-2</v>
      </c>
      <c r="E2114" s="64">
        <v>44383</v>
      </c>
      <c r="F2114" s="65">
        <v>44383</v>
      </c>
      <c r="G2114" s="64">
        <v>44383.919047569441</v>
      </c>
    </row>
    <row r="2115" spans="1:7" outlineLevel="1" x14ac:dyDescent="0.25">
      <c r="A2115" t="s">
        <v>109</v>
      </c>
      <c r="B2115" t="str">
        <f t="shared" si="32"/>
        <v>MXP44382</v>
      </c>
      <c r="C2115" s="36" t="s">
        <v>324</v>
      </c>
      <c r="D2115" s="63">
        <v>6.2179999999999999E-2</v>
      </c>
      <c r="E2115" s="64">
        <v>44382</v>
      </c>
      <c r="F2115" s="65">
        <v>44382</v>
      </c>
      <c r="G2115" s="64">
        <v>44382.91898545139</v>
      </c>
    </row>
    <row r="2116" spans="1:7" outlineLevel="1" x14ac:dyDescent="0.25">
      <c r="A2116" t="s">
        <v>109</v>
      </c>
      <c r="B2116" t="str">
        <f t="shared" si="32"/>
        <v>MXP44379</v>
      </c>
      <c r="C2116" s="36" t="s">
        <v>324</v>
      </c>
      <c r="D2116" s="63">
        <v>6.2289999999999998E-2</v>
      </c>
      <c r="E2116" s="64">
        <v>44379</v>
      </c>
      <c r="F2116" s="65">
        <v>44381</v>
      </c>
      <c r="G2116" s="64">
        <v>44379.918892048612</v>
      </c>
    </row>
    <row r="2117" spans="1:7" outlineLevel="1" x14ac:dyDescent="0.25">
      <c r="A2117" t="s">
        <v>109</v>
      </c>
      <c r="B2117" t="str">
        <f t="shared" si="32"/>
        <v>MXP44377</v>
      </c>
      <c r="C2117" s="36" t="s">
        <v>324</v>
      </c>
      <c r="D2117" s="63">
        <v>6.2280000000000002E-2</v>
      </c>
      <c r="E2117" s="64">
        <v>44377</v>
      </c>
      <c r="F2117" s="65">
        <v>44378</v>
      </c>
      <c r="G2117" s="64">
        <v>44377.918869212961</v>
      </c>
    </row>
    <row r="2118" spans="1:7" outlineLevel="1" x14ac:dyDescent="0.25">
      <c r="A2118" t="s">
        <v>109</v>
      </c>
      <c r="B2118" t="str">
        <f t="shared" ref="B2118:B2181" si="33">C2118&amp;E2118</f>
        <v>MXP44376</v>
      </c>
      <c r="C2118" s="36" t="s">
        <v>324</v>
      </c>
      <c r="D2118" s="63">
        <v>6.2480000000000001E-2</v>
      </c>
      <c r="E2118" s="64">
        <v>44376</v>
      </c>
      <c r="F2118" s="65">
        <v>44376</v>
      </c>
      <c r="G2118" s="64">
        <v>44376.918810300929</v>
      </c>
    </row>
    <row r="2119" spans="1:7" outlineLevel="1" x14ac:dyDescent="0.25">
      <c r="A2119" t="s">
        <v>109</v>
      </c>
      <c r="B2119" t="str">
        <f t="shared" si="33"/>
        <v>MXP44375</v>
      </c>
      <c r="C2119" s="36" t="s">
        <v>324</v>
      </c>
      <c r="D2119" s="63">
        <v>6.2239999999999997E-2</v>
      </c>
      <c r="E2119" s="64">
        <v>44375</v>
      </c>
      <c r="F2119" s="65">
        <v>44375</v>
      </c>
      <c r="G2119" s="64">
        <v>44375.918770104166</v>
      </c>
    </row>
    <row r="2120" spans="1:7" outlineLevel="1" x14ac:dyDescent="0.25">
      <c r="A2120" t="s">
        <v>109</v>
      </c>
      <c r="B2120" t="str">
        <f t="shared" si="33"/>
        <v>MXP44372</v>
      </c>
      <c r="C2120" s="36" t="s">
        <v>324</v>
      </c>
      <c r="D2120" s="63">
        <v>6.2100000000000002E-2</v>
      </c>
      <c r="E2120" s="64">
        <v>44372</v>
      </c>
      <c r="F2120" s="65">
        <v>44374</v>
      </c>
      <c r="G2120" s="64">
        <v>44372.91870185185</v>
      </c>
    </row>
    <row r="2121" spans="1:7" outlineLevel="1" x14ac:dyDescent="0.25">
      <c r="A2121" t="s">
        <v>109</v>
      </c>
      <c r="B2121" t="str">
        <f t="shared" si="33"/>
        <v>MXP44371</v>
      </c>
      <c r="C2121" s="36" t="s">
        <v>324</v>
      </c>
      <c r="D2121" s="63">
        <v>6.1609999999999998E-2</v>
      </c>
      <c r="E2121" s="64">
        <v>44371</v>
      </c>
      <c r="F2121" s="65">
        <v>44371</v>
      </c>
      <c r="G2121" s="64">
        <v>44371.919384872686</v>
      </c>
    </row>
    <row r="2122" spans="1:7" outlineLevel="1" x14ac:dyDescent="0.25">
      <c r="A2122" t="s">
        <v>109</v>
      </c>
      <c r="B2122" t="str">
        <f t="shared" si="33"/>
        <v>MXP44370</v>
      </c>
      <c r="C2122" s="36" t="s">
        <v>324</v>
      </c>
      <c r="D2122" s="63">
        <v>6.0720000000000003E-2</v>
      </c>
      <c r="E2122" s="64">
        <v>44370</v>
      </c>
      <c r="F2122" s="65">
        <v>44370</v>
      </c>
      <c r="G2122" s="64">
        <v>44370.919366817128</v>
      </c>
    </row>
    <row r="2123" spans="1:7" outlineLevel="1" x14ac:dyDescent="0.25">
      <c r="A2123" t="s">
        <v>109</v>
      </c>
      <c r="B2123" t="str">
        <f t="shared" si="33"/>
        <v>MXP44369</v>
      </c>
      <c r="C2123" s="36" t="s">
        <v>324</v>
      </c>
      <c r="D2123" s="63">
        <v>6.0240000000000002E-2</v>
      </c>
      <c r="E2123" s="64">
        <v>44369</v>
      </c>
      <c r="F2123" s="65">
        <v>44369</v>
      </c>
      <c r="G2123" s="64">
        <v>44369.919342939815</v>
      </c>
    </row>
    <row r="2124" spans="1:7" outlineLevel="1" x14ac:dyDescent="0.25">
      <c r="A2124" t="s">
        <v>109</v>
      </c>
      <c r="B2124" t="str">
        <f t="shared" si="33"/>
        <v>MXP44368</v>
      </c>
      <c r="C2124" s="36" t="s">
        <v>324</v>
      </c>
      <c r="D2124" s="63">
        <v>6.0170000000000001E-2</v>
      </c>
      <c r="E2124" s="64">
        <v>44368</v>
      </c>
      <c r="F2124" s="65">
        <v>44368</v>
      </c>
      <c r="G2124" s="64">
        <v>44368.918054710652</v>
      </c>
    </row>
    <row r="2125" spans="1:7" outlineLevel="1" x14ac:dyDescent="0.25">
      <c r="A2125" t="s">
        <v>109</v>
      </c>
      <c r="B2125" t="str">
        <f t="shared" si="33"/>
        <v>MXP44365</v>
      </c>
      <c r="C2125" s="36" t="s">
        <v>324</v>
      </c>
      <c r="D2125" s="63">
        <v>6.021E-2</v>
      </c>
      <c r="E2125" s="64">
        <v>44365</v>
      </c>
      <c r="F2125" s="65">
        <v>44367</v>
      </c>
      <c r="G2125" s="64">
        <v>44365.918205787035</v>
      </c>
    </row>
    <row r="2126" spans="1:7" outlineLevel="1" x14ac:dyDescent="0.25">
      <c r="A2126" t="s">
        <v>109</v>
      </c>
      <c r="B2126" t="str">
        <f t="shared" si="33"/>
        <v>MXP44364</v>
      </c>
      <c r="C2126" s="36" t="s">
        <v>324</v>
      </c>
      <c r="D2126" s="63">
        <v>6.0319999999999999E-2</v>
      </c>
      <c r="E2126" s="64">
        <v>44364</v>
      </c>
      <c r="F2126" s="65">
        <v>44364</v>
      </c>
      <c r="G2126" s="64">
        <v>44364.918171180558</v>
      </c>
    </row>
    <row r="2127" spans="1:7" outlineLevel="1" x14ac:dyDescent="0.25">
      <c r="A2127" t="s">
        <v>109</v>
      </c>
      <c r="B2127" t="str">
        <f t="shared" si="33"/>
        <v>MXP44363</v>
      </c>
      <c r="C2127" s="36" t="s">
        <v>324</v>
      </c>
      <c r="D2127" s="63">
        <v>6.062E-2</v>
      </c>
      <c r="E2127" s="64">
        <v>44363</v>
      </c>
      <c r="F2127" s="65">
        <v>44363</v>
      </c>
      <c r="G2127" s="64">
        <v>44363.918124571763</v>
      </c>
    </row>
    <row r="2128" spans="1:7" outlineLevel="1" x14ac:dyDescent="0.25">
      <c r="A2128" t="s">
        <v>109</v>
      </c>
      <c r="B2128" t="str">
        <f t="shared" si="33"/>
        <v>MXP44362</v>
      </c>
      <c r="C2128" s="36" t="s">
        <v>324</v>
      </c>
      <c r="D2128" s="63">
        <v>6.0690000000000001E-2</v>
      </c>
      <c r="E2128" s="64">
        <v>44362</v>
      </c>
      <c r="F2128" s="65">
        <v>44362</v>
      </c>
      <c r="G2128" s="64">
        <v>44362.918103124997</v>
      </c>
    </row>
    <row r="2129" spans="1:7" outlineLevel="1" x14ac:dyDescent="0.25">
      <c r="A2129" t="s">
        <v>109</v>
      </c>
      <c r="B2129" t="str">
        <f t="shared" si="33"/>
        <v>MXP44361</v>
      </c>
      <c r="C2129" s="36" t="s">
        <v>324</v>
      </c>
      <c r="D2129" s="63">
        <v>6.0949999999999997E-2</v>
      </c>
      <c r="E2129" s="64">
        <v>44361</v>
      </c>
      <c r="F2129" s="65">
        <v>44361</v>
      </c>
      <c r="G2129" s="64">
        <v>44361.918090196756</v>
      </c>
    </row>
    <row r="2130" spans="1:7" outlineLevel="1" x14ac:dyDescent="0.25">
      <c r="A2130" t="s">
        <v>109</v>
      </c>
      <c r="B2130" t="str">
        <f t="shared" si="33"/>
        <v>MXP44358</v>
      </c>
      <c r="C2130" s="36" t="s">
        <v>324</v>
      </c>
      <c r="D2130" s="63">
        <v>6.1170000000000002E-2</v>
      </c>
      <c r="E2130" s="64">
        <v>44358</v>
      </c>
      <c r="F2130" s="65">
        <v>44360</v>
      </c>
      <c r="G2130" s="64">
        <v>44358.917920173611</v>
      </c>
    </row>
    <row r="2131" spans="1:7" outlineLevel="1" x14ac:dyDescent="0.25">
      <c r="A2131" t="s">
        <v>109</v>
      </c>
      <c r="B2131" t="str">
        <f t="shared" si="33"/>
        <v>MXP44357</v>
      </c>
      <c r="C2131" s="36" t="s">
        <v>324</v>
      </c>
      <c r="D2131" s="63">
        <v>6.139E-2</v>
      </c>
      <c r="E2131" s="64">
        <v>44357</v>
      </c>
      <c r="F2131" s="65">
        <v>44357</v>
      </c>
      <c r="G2131" s="64">
        <v>44357.917892511578</v>
      </c>
    </row>
    <row r="2132" spans="1:7" outlineLevel="1" x14ac:dyDescent="0.25">
      <c r="A2132" t="s">
        <v>109</v>
      </c>
      <c r="B2132" t="str">
        <f t="shared" si="33"/>
        <v>MXP44356</v>
      </c>
      <c r="C2132" s="36" t="s">
        <v>324</v>
      </c>
      <c r="D2132" s="63">
        <v>6.1420000000000002E-2</v>
      </c>
      <c r="E2132" s="64">
        <v>44356</v>
      </c>
      <c r="F2132" s="65">
        <v>44356</v>
      </c>
      <c r="G2132" s="64">
        <v>44356.91785795139</v>
      </c>
    </row>
    <row r="2133" spans="1:7" outlineLevel="1" x14ac:dyDescent="0.25">
      <c r="A2133" t="s">
        <v>109</v>
      </c>
      <c r="B2133" t="str">
        <f t="shared" si="33"/>
        <v>MXP44355</v>
      </c>
      <c r="C2133" s="36" t="s">
        <v>324</v>
      </c>
      <c r="D2133" s="63">
        <v>6.1249999999999999E-2</v>
      </c>
      <c r="E2133" s="64">
        <v>44355</v>
      </c>
      <c r="F2133" s="65">
        <v>44355</v>
      </c>
      <c r="G2133" s="64">
        <v>44355.917863807874</v>
      </c>
    </row>
    <row r="2134" spans="1:7" outlineLevel="1" x14ac:dyDescent="0.25">
      <c r="A2134" t="s">
        <v>109</v>
      </c>
      <c r="B2134" t="str">
        <f t="shared" si="33"/>
        <v>MXP44354</v>
      </c>
      <c r="C2134" s="36" t="s">
        <v>324</v>
      </c>
      <c r="D2134" s="63">
        <v>6.0990000000000003E-2</v>
      </c>
      <c r="E2134" s="64">
        <v>44354</v>
      </c>
      <c r="F2134" s="65">
        <v>44354</v>
      </c>
      <c r="G2134" s="64">
        <v>44354.917840312497</v>
      </c>
    </row>
    <row r="2135" spans="1:7" outlineLevel="1" x14ac:dyDescent="0.25">
      <c r="A2135" t="s">
        <v>109</v>
      </c>
      <c r="B2135" t="str">
        <f t="shared" si="33"/>
        <v>MXP44351</v>
      </c>
      <c r="C2135" s="36" t="s">
        <v>324</v>
      </c>
      <c r="D2135" s="63">
        <v>6.0519999999999997E-2</v>
      </c>
      <c r="E2135" s="64">
        <v>44351</v>
      </c>
      <c r="F2135" s="65">
        <v>44353</v>
      </c>
      <c r="G2135" s="64">
        <v>44351.917715474534</v>
      </c>
    </row>
    <row r="2136" spans="1:7" outlineLevel="1" x14ac:dyDescent="0.25">
      <c r="A2136" t="s">
        <v>109</v>
      </c>
      <c r="B2136" t="str">
        <f t="shared" si="33"/>
        <v>MXP44350</v>
      </c>
      <c r="C2136" s="36" t="s">
        <v>324</v>
      </c>
      <c r="D2136" s="63">
        <v>6.0290000000000003E-2</v>
      </c>
      <c r="E2136" s="64">
        <v>44350</v>
      </c>
      <c r="F2136" s="65">
        <v>44350</v>
      </c>
      <c r="G2136" s="64">
        <v>44350.917738159726</v>
      </c>
    </row>
    <row r="2137" spans="1:7" outlineLevel="1" x14ac:dyDescent="0.25">
      <c r="A2137" t="s">
        <v>109</v>
      </c>
      <c r="B2137" t="str">
        <f t="shared" si="33"/>
        <v>MXP44349</v>
      </c>
      <c r="C2137" s="36" t="s">
        <v>324</v>
      </c>
      <c r="D2137" s="63">
        <v>6.0490000000000002E-2</v>
      </c>
      <c r="E2137" s="64">
        <v>44349</v>
      </c>
      <c r="F2137" s="65">
        <v>44349</v>
      </c>
      <c r="G2137" s="64">
        <v>44349.917708136571</v>
      </c>
    </row>
    <row r="2138" spans="1:7" outlineLevel="1" x14ac:dyDescent="0.25">
      <c r="A2138" t="s">
        <v>109</v>
      </c>
      <c r="B2138" t="str">
        <f t="shared" si="33"/>
        <v>MXP44348</v>
      </c>
      <c r="C2138" s="36" t="s">
        <v>324</v>
      </c>
      <c r="D2138" s="63">
        <v>6.0449999999999997E-2</v>
      </c>
      <c r="E2138" s="64">
        <v>44348</v>
      </c>
      <c r="F2138" s="65">
        <v>44348</v>
      </c>
      <c r="G2138" s="64">
        <v>44348.917672071759</v>
      </c>
    </row>
    <row r="2139" spans="1:7" outlineLevel="1" x14ac:dyDescent="0.25">
      <c r="A2139" t="s">
        <v>109</v>
      </c>
      <c r="B2139" t="str">
        <f t="shared" si="33"/>
        <v>MXP44347</v>
      </c>
      <c r="C2139" s="36" t="s">
        <v>324</v>
      </c>
      <c r="D2139" s="63">
        <v>6.0580000000000002E-2</v>
      </c>
      <c r="E2139" s="64">
        <v>44347</v>
      </c>
      <c r="F2139" s="65">
        <v>44347</v>
      </c>
      <c r="G2139" s="64">
        <v>44347.917655173609</v>
      </c>
    </row>
    <row r="2140" spans="1:7" outlineLevel="1" x14ac:dyDescent="0.25">
      <c r="A2140" t="s">
        <v>109</v>
      </c>
      <c r="B2140" t="str">
        <f t="shared" si="33"/>
        <v>MXP44344</v>
      </c>
      <c r="C2140" s="36" t="s">
        <v>324</v>
      </c>
      <c r="D2140" s="63">
        <v>6.0580000000000002E-2</v>
      </c>
      <c r="E2140" s="64">
        <v>44344</v>
      </c>
      <c r="F2140" s="65">
        <v>44346</v>
      </c>
      <c r="G2140" s="64">
        <v>44344.917453703703</v>
      </c>
    </row>
    <row r="2141" spans="1:7" outlineLevel="1" x14ac:dyDescent="0.25">
      <c r="A2141" t="s">
        <v>109</v>
      </c>
      <c r="B2141" t="str">
        <f t="shared" si="33"/>
        <v>MXP44343</v>
      </c>
      <c r="C2141" s="36" t="s">
        <v>324</v>
      </c>
      <c r="D2141" s="63">
        <v>6.0499999999999998E-2</v>
      </c>
      <c r="E2141" s="64">
        <v>44343</v>
      </c>
      <c r="F2141" s="65">
        <v>44343</v>
      </c>
      <c r="G2141" s="64">
        <v>44343.917387303241</v>
      </c>
    </row>
    <row r="2142" spans="1:7" outlineLevel="1" x14ac:dyDescent="0.25">
      <c r="A2142" t="s">
        <v>109</v>
      </c>
      <c r="B2142" t="str">
        <f t="shared" si="33"/>
        <v>MXP44342</v>
      </c>
      <c r="C2142" s="36" t="s">
        <v>324</v>
      </c>
      <c r="D2142" s="63">
        <v>6.0900000000000003E-2</v>
      </c>
      <c r="E2142" s="64">
        <v>44342</v>
      </c>
      <c r="F2142" s="65">
        <v>44342</v>
      </c>
      <c r="G2142" s="64">
        <v>44342.917349768519</v>
      </c>
    </row>
    <row r="2143" spans="1:7" outlineLevel="1" x14ac:dyDescent="0.25">
      <c r="A2143" t="s">
        <v>109</v>
      </c>
      <c r="B2143" t="str">
        <f t="shared" si="33"/>
        <v>MXP44341</v>
      </c>
      <c r="C2143" s="36" t="s">
        <v>324</v>
      </c>
      <c r="D2143" s="63">
        <v>6.0630000000000003E-2</v>
      </c>
      <c r="E2143" s="64">
        <v>44341</v>
      </c>
      <c r="F2143" s="65">
        <v>44341</v>
      </c>
      <c r="G2143" s="64">
        <v>44341.917325497685</v>
      </c>
    </row>
    <row r="2144" spans="1:7" outlineLevel="1" x14ac:dyDescent="0.25">
      <c r="A2144" t="s">
        <v>109</v>
      </c>
      <c r="B2144" t="str">
        <f t="shared" si="33"/>
        <v>MXP44337</v>
      </c>
      <c r="C2144" s="36" t="s">
        <v>324</v>
      </c>
      <c r="D2144" s="63">
        <v>6.0479999999999999E-2</v>
      </c>
      <c r="E2144" s="64">
        <v>44337</v>
      </c>
      <c r="F2144" s="65">
        <v>44340</v>
      </c>
      <c r="G2144" s="64">
        <v>44337.920093368055</v>
      </c>
    </row>
    <row r="2145" spans="1:7" outlineLevel="1" x14ac:dyDescent="0.25">
      <c r="A2145" t="s">
        <v>109</v>
      </c>
      <c r="B2145" t="str">
        <f t="shared" si="33"/>
        <v>MXP44336</v>
      </c>
      <c r="C2145" s="36" t="s">
        <v>324</v>
      </c>
      <c r="D2145" s="63">
        <v>6.0670000000000002E-2</v>
      </c>
      <c r="E2145" s="64">
        <v>44336</v>
      </c>
      <c r="F2145" s="65">
        <v>44336</v>
      </c>
      <c r="G2145" s="64">
        <v>44336.920090127314</v>
      </c>
    </row>
    <row r="2146" spans="1:7" outlineLevel="1" x14ac:dyDescent="0.25">
      <c r="A2146" t="s">
        <v>109</v>
      </c>
      <c r="B2146" t="str">
        <f t="shared" si="33"/>
        <v>MXP44335</v>
      </c>
      <c r="C2146" s="36" t="s">
        <v>324</v>
      </c>
      <c r="D2146" s="63">
        <v>6.0909999999999999E-2</v>
      </c>
      <c r="E2146" s="64">
        <v>44335</v>
      </c>
      <c r="F2146" s="65">
        <v>44335</v>
      </c>
      <c r="G2146" s="64">
        <v>44335.9200403125</v>
      </c>
    </row>
    <row r="2147" spans="1:7" outlineLevel="1" x14ac:dyDescent="0.25">
      <c r="A2147" t="s">
        <v>109</v>
      </c>
      <c r="B2147" t="str">
        <f t="shared" si="33"/>
        <v>MXP44334</v>
      </c>
      <c r="C2147" s="36" t="s">
        <v>324</v>
      </c>
      <c r="D2147" s="63">
        <v>6.08E-2</v>
      </c>
      <c r="E2147" s="64">
        <v>44334</v>
      </c>
      <c r="F2147" s="65">
        <v>44334</v>
      </c>
      <c r="G2147" s="64">
        <v>44334.919997766207</v>
      </c>
    </row>
    <row r="2148" spans="1:7" outlineLevel="1" x14ac:dyDescent="0.25">
      <c r="A2148" t="s">
        <v>109</v>
      </c>
      <c r="B2148" t="str">
        <f t="shared" si="33"/>
        <v>MXP44333</v>
      </c>
      <c r="C2148" s="36" t="s">
        <v>324</v>
      </c>
      <c r="D2148" s="63">
        <v>6.0949999999999997E-2</v>
      </c>
      <c r="E2148" s="64">
        <v>44333</v>
      </c>
      <c r="F2148" s="65">
        <v>44333</v>
      </c>
      <c r="G2148" s="64">
        <v>44333.919976469908</v>
      </c>
    </row>
    <row r="2149" spans="1:7" outlineLevel="1" x14ac:dyDescent="0.25">
      <c r="A2149" t="s">
        <v>109</v>
      </c>
      <c r="B2149" t="str">
        <f t="shared" si="33"/>
        <v>MXP44330</v>
      </c>
      <c r="C2149" s="36" t="s">
        <v>324</v>
      </c>
      <c r="D2149" s="63">
        <v>6.1030000000000001E-2</v>
      </c>
      <c r="E2149" s="64">
        <v>44330</v>
      </c>
      <c r="F2149" s="65">
        <v>44332</v>
      </c>
      <c r="G2149" s="64">
        <v>44330.919939085645</v>
      </c>
    </row>
    <row r="2150" spans="1:7" outlineLevel="1" x14ac:dyDescent="0.25">
      <c r="A2150" t="s">
        <v>109</v>
      </c>
      <c r="B2150" t="str">
        <f t="shared" si="33"/>
        <v>MXP44329</v>
      </c>
      <c r="C2150" s="36" t="s">
        <v>324</v>
      </c>
      <c r="D2150" s="63">
        <v>6.062E-2</v>
      </c>
      <c r="E2150" s="64">
        <v>44329</v>
      </c>
      <c r="F2150" s="65">
        <v>44329</v>
      </c>
      <c r="G2150" s="64">
        <v>44329.919875428241</v>
      </c>
    </row>
    <row r="2151" spans="1:7" outlineLevel="1" x14ac:dyDescent="0.25">
      <c r="A2151" t="s">
        <v>109</v>
      </c>
      <c r="B2151" t="str">
        <f t="shared" si="33"/>
        <v>MXP44328</v>
      </c>
      <c r="C2151" s="36" t="s">
        <v>324</v>
      </c>
      <c r="D2151" s="63">
        <v>6.0240000000000002E-2</v>
      </c>
      <c r="E2151" s="64">
        <v>44328</v>
      </c>
      <c r="F2151" s="65">
        <v>44328</v>
      </c>
      <c r="G2151" s="64">
        <v>44328.919883831019</v>
      </c>
    </row>
    <row r="2152" spans="1:7" outlineLevel="1" x14ac:dyDescent="0.25">
      <c r="A2152" t="s">
        <v>109</v>
      </c>
      <c r="B2152" t="str">
        <f t="shared" si="33"/>
        <v>MXP44327</v>
      </c>
      <c r="C2152" s="36" t="s">
        <v>324</v>
      </c>
      <c r="D2152" s="63">
        <v>6.0769999999999998E-2</v>
      </c>
      <c r="E2152" s="64">
        <v>44327</v>
      </c>
      <c r="F2152" s="65">
        <v>44327</v>
      </c>
      <c r="G2152" s="64">
        <v>44327.919845370372</v>
      </c>
    </row>
    <row r="2153" spans="1:7" outlineLevel="1" x14ac:dyDescent="0.25">
      <c r="A2153" t="s">
        <v>109</v>
      </c>
      <c r="B2153" t="str">
        <f t="shared" si="33"/>
        <v>MXP44326</v>
      </c>
      <c r="C2153" s="36" t="s">
        <v>324</v>
      </c>
      <c r="D2153" s="63">
        <v>6.0789999999999997E-2</v>
      </c>
      <c r="E2153" s="64">
        <v>44326</v>
      </c>
      <c r="F2153" s="65">
        <v>44326</v>
      </c>
      <c r="G2153" s="64">
        <v>44326.9198096412</v>
      </c>
    </row>
    <row r="2154" spans="1:7" outlineLevel="1" x14ac:dyDescent="0.25">
      <c r="A2154" t="s">
        <v>109</v>
      </c>
      <c r="B2154" t="str">
        <f t="shared" si="33"/>
        <v>MXP44323</v>
      </c>
      <c r="C2154" s="36" t="s">
        <v>324</v>
      </c>
      <c r="D2154" s="63">
        <v>6.096E-2</v>
      </c>
      <c r="E2154" s="64">
        <v>44323</v>
      </c>
      <c r="F2154" s="65">
        <v>44325</v>
      </c>
      <c r="G2154" s="64">
        <v>44323.919742627317</v>
      </c>
    </row>
    <row r="2155" spans="1:7" outlineLevel="1" x14ac:dyDescent="0.25">
      <c r="A2155" t="s">
        <v>109</v>
      </c>
      <c r="B2155" t="str">
        <f t="shared" si="33"/>
        <v>MXP44322</v>
      </c>
      <c r="C2155" s="36" t="s">
        <v>324</v>
      </c>
      <c r="D2155" s="63">
        <v>6.0470000000000003E-2</v>
      </c>
      <c r="E2155" s="64">
        <v>44322</v>
      </c>
      <c r="F2155" s="65">
        <v>44322</v>
      </c>
      <c r="G2155" s="64">
        <v>44322.918575578704</v>
      </c>
    </row>
    <row r="2156" spans="1:7" outlineLevel="1" x14ac:dyDescent="0.25">
      <c r="A2156" t="s">
        <v>109</v>
      </c>
      <c r="B2156" t="str">
        <f t="shared" si="33"/>
        <v>MXP44321</v>
      </c>
      <c r="C2156" s="36" t="s">
        <v>324</v>
      </c>
      <c r="D2156" s="63">
        <v>6.0650000000000003E-2</v>
      </c>
      <c r="E2156" s="64">
        <v>44321</v>
      </c>
      <c r="F2156" s="65">
        <v>44321</v>
      </c>
      <c r="G2156" s="64">
        <v>44321.91852835648</v>
      </c>
    </row>
    <row r="2157" spans="1:7" outlineLevel="1" x14ac:dyDescent="0.25">
      <c r="A2157" t="s">
        <v>109</v>
      </c>
      <c r="B2157" t="str">
        <f t="shared" si="33"/>
        <v>MXP44320</v>
      </c>
      <c r="C2157" s="36" t="s">
        <v>324</v>
      </c>
      <c r="D2157" s="63">
        <v>6.0850000000000001E-2</v>
      </c>
      <c r="E2157" s="64">
        <v>44320</v>
      </c>
      <c r="F2157" s="65">
        <v>44320</v>
      </c>
      <c r="G2157" s="64">
        <v>44320.918500891203</v>
      </c>
    </row>
    <row r="2158" spans="1:7" outlineLevel="1" x14ac:dyDescent="0.25">
      <c r="A2158" t="s">
        <v>109</v>
      </c>
      <c r="B2158" t="str">
        <f t="shared" si="33"/>
        <v>MXP44319</v>
      </c>
      <c r="C2158" s="36" t="s">
        <v>324</v>
      </c>
      <c r="D2158" s="63">
        <v>6.0749999999999998E-2</v>
      </c>
      <c r="E2158" s="64">
        <v>44319</v>
      </c>
      <c r="F2158" s="65">
        <v>44319</v>
      </c>
      <c r="G2158" s="64">
        <v>44319.918448692129</v>
      </c>
    </row>
    <row r="2159" spans="1:7" outlineLevel="1" x14ac:dyDescent="0.25">
      <c r="A2159" t="s">
        <v>109</v>
      </c>
      <c r="B2159" t="str">
        <f t="shared" si="33"/>
        <v>MXP44316</v>
      </c>
      <c r="C2159" s="36" t="s">
        <v>324</v>
      </c>
      <c r="D2159" s="63">
        <v>6.0909999999999999E-2</v>
      </c>
      <c r="E2159" s="64">
        <v>44316</v>
      </c>
      <c r="F2159" s="65">
        <v>44318</v>
      </c>
      <c r="G2159" s="64">
        <v>44316.918249918985</v>
      </c>
    </row>
    <row r="2160" spans="1:7" outlineLevel="1" x14ac:dyDescent="0.25">
      <c r="A2160" t="s">
        <v>109</v>
      </c>
      <c r="B2160" t="str">
        <f t="shared" si="33"/>
        <v>MXP44315</v>
      </c>
      <c r="C2160" s="36" t="s">
        <v>324</v>
      </c>
      <c r="D2160" s="63">
        <v>6.1269999999999998E-2</v>
      </c>
      <c r="E2160" s="64">
        <v>44315</v>
      </c>
      <c r="F2160" s="65">
        <v>44315</v>
      </c>
      <c r="G2160" s="64">
        <v>44315.91824791667</v>
      </c>
    </row>
    <row r="2161" spans="1:7" outlineLevel="1" x14ac:dyDescent="0.25">
      <c r="A2161" t="s">
        <v>109</v>
      </c>
      <c r="B2161" t="str">
        <f t="shared" si="33"/>
        <v>MXP44246</v>
      </c>
      <c r="C2161" s="36" t="s">
        <v>324</v>
      </c>
      <c r="D2161" s="63">
        <v>6.1710000000000001E-2</v>
      </c>
      <c r="E2161" s="64">
        <v>44246</v>
      </c>
      <c r="F2161" s="65">
        <v>44314</v>
      </c>
      <c r="G2161" s="64">
        <v>44246.918008333334</v>
      </c>
    </row>
    <row r="2162" spans="1:7" outlineLevel="1" x14ac:dyDescent="0.25">
      <c r="A2162" t="s">
        <v>109</v>
      </c>
      <c r="B2162" t="str">
        <f t="shared" si="33"/>
        <v>MXP44245</v>
      </c>
      <c r="C2162" s="36" t="s">
        <v>324</v>
      </c>
      <c r="D2162" s="63">
        <v>6.2350000000000003E-2</v>
      </c>
      <c r="E2162" s="64">
        <v>44245</v>
      </c>
      <c r="F2162" s="65">
        <v>44245</v>
      </c>
      <c r="G2162" s="64">
        <v>44245.917984837964</v>
      </c>
    </row>
    <row r="2163" spans="1:7" outlineLevel="1" x14ac:dyDescent="0.25">
      <c r="A2163" t="s">
        <v>109</v>
      </c>
      <c r="B2163" t="str">
        <f t="shared" si="33"/>
        <v>MXP44244</v>
      </c>
      <c r="C2163" s="36" t="s">
        <v>324</v>
      </c>
      <c r="D2163" s="63">
        <v>6.2810000000000005E-2</v>
      </c>
      <c r="E2163" s="64">
        <v>44244</v>
      </c>
      <c r="F2163" s="65">
        <v>44244</v>
      </c>
      <c r="G2163" s="64">
        <v>44244.917880706016</v>
      </c>
    </row>
    <row r="2164" spans="1:7" outlineLevel="1" x14ac:dyDescent="0.25">
      <c r="A2164" t="s">
        <v>109</v>
      </c>
      <c r="B2164" t="str">
        <f t="shared" si="33"/>
        <v>MXP44243</v>
      </c>
      <c r="C2164" s="36" t="s">
        <v>324</v>
      </c>
      <c r="D2164" s="63">
        <v>6.2839999999999993E-2</v>
      </c>
      <c r="E2164" s="64">
        <v>44243</v>
      </c>
      <c r="F2164" s="65">
        <v>44243</v>
      </c>
      <c r="G2164" s="64">
        <v>44243.917890659723</v>
      </c>
    </row>
    <row r="2165" spans="1:7" outlineLevel="1" x14ac:dyDescent="0.25">
      <c r="A2165" t="s">
        <v>109</v>
      </c>
      <c r="B2165" t="str">
        <f t="shared" si="33"/>
        <v>MXP44239</v>
      </c>
      <c r="C2165" s="36" t="s">
        <v>324</v>
      </c>
      <c r="D2165" s="63">
        <v>6.3600000000000004E-2</v>
      </c>
      <c r="E2165" s="64">
        <v>44239</v>
      </c>
      <c r="F2165" s="65">
        <v>44242</v>
      </c>
      <c r="G2165" s="64">
        <v>44239.917737233794</v>
      </c>
    </row>
    <row r="2166" spans="1:7" outlineLevel="1" x14ac:dyDescent="0.25">
      <c r="A2166" t="s">
        <v>109</v>
      </c>
      <c r="B2166" t="str">
        <f t="shared" si="33"/>
        <v>MXP44238</v>
      </c>
      <c r="C2166" s="36" t="s">
        <v>324</v>
      </c>
      <c r="D2166" s="63">
        <v>6.3600000000000004E-2</v>
      </c>
      <c r="E2166" s="64">
        <v>44238</v>
      </c>
      <c r="F2166" s="65">
        <v>44238</v>
      </c>
      <c r="G2166" s="64">
        <v>44238.917699456018</v>
      </c>
    </row>
    <row r="2167" spans="1:7" outlineLevel="1" x14ac:dyDescent="0.25">
      <c r="A2167" t="s">
        <v>109</v>
      </c>
      <c r="B2167" t="str">
        <f t="shared" si="33"/>
        <v>MXP44237</v>
      </c>
      <c r="C2167" s="36" t="s">
        <v>324</v>
      </c>
      <c r="D2167" s="63">
        <v>6.3280000000000003E-2</v>
      </c>
      <c r="E2167" s="64">
        <v>44237</v>
      </c>
      <c r="F2167" s="65">
        <v>44237</v>
      </c>
      <c r="G2167" s="64">
        <v>44237.917652314813</v>
      </c>
    </row>
    <row r="2168" spans="1:7" outlineLevel="1" x14ac:dyDescent="0.25">
      <c r="A2168" t="s">
        <v>109</v>
      </c>
      <c r="B2168" t="str">
        <f t="shared" si="33"/>
        <v>MXP44236</v>
      </c>
      <c r="C2168" s="36" t="s">
        <v>324</v>
      </c>
      <c r="D2168" s="63">
        <v>6.3270000000000007E-2</v>
      </c>
      <c r="E2168" s="64">
        <v>44236</v>
      </c>
      <c r="F2168" s="65">
        <v>44236</v>
      </c>
      <c r="G2168" s="64">
        <v>44236.917621990739</v>
      </c>
    </row>
    <row r="2169" spans="1:7" outlineLevel="1" x14ac:dyDescent="0.25">
      <c r="A2169" t="s">
        <v>109</v>
      </c>
      <c r="B2169" t="str">
        <f t="shared" si="33"/>
        <v>MXP44235</v>
      </c>
      <c r="C2169" s="36" t="s">
        <v>324</v>
      </c>
      <c r="D2169" s="63">
        <v>6.3320000000000001E-2</v>
      </c>
      <c r="E2169" s="64">
        <v>44235</v>
      </c>
      <c r="F2169" s="65">
        <v>44235</v>
      </c>
      <c r="G2169" s="64">
        <v>44235.917557141205</v>
      </c>
    </row>
    <row r="2170" spans="1:7" outlineLevel="1" x14ac:dyDescent="0.25">
      <c r="A2170" t="s">
        <v>109</v>
      </c>
      <c r="B2170" t="str">
        <f t="shared" si="33"/>
        <v>MXP44232</v>
      </c>
      <c r="C2170" s="36" t="s">
        <v>324</v>
      </c>
      <c r="D2170" s="63">
        <v>6.3390000000000002E-2</v>
      </c>
      <c r="E2170" s="64">
        <v>44232</v>
      </c>
      <c r="F2170" s="65">
        <v>44234</v>
      </c>
      <c r="G2170" s="64">
        <v>44232.917487766201</v>
      </c>
    </row>
    <row r="2171" spans="1:7" outlineLevel="1" x14ac:dyDescent="0.25">
      <c r="A2171" t="s">
        <v>109</v>
      </c>
      <c r="B2171" t="str">
        <f t="shared" si="33"/>
        <v>MXP44231</v>
      </c>
      <c r="C2171" s="36" t="s">
        <v>324</v>
      </c>
      <c r="D2171" s="63">
        <v>6.2890000000000001E-2</v>
      </c>
      <c r="E2171" s="64">
        <v>44231</v>
      </c>
      <c r="F2171" s="65">
        <v>44231</v>
      </c>
      <c r="G2171" s="64">
        <v>44231.917429942128</v>
      </c>
    </row>
    <row r="2172" spans="1:7" outlineLevel="1" x14ac:dyDescent="0.25">
      <c r="A2172" t="s">
        <v>109</v>
      </c>
      <c r="B2172" t="str">
        <f t="shared" si="33"/>
        <v>MXP44230</v>
      </c>
      <c r="C2172" s="36" t="s">
        <v>324</v>
      </c>
      <c r="D2172" s="63">
        <v>6.3289999999999999E-2</v>
      </c>
      <c r="E2172" s="64">
        <v>44230</v>
      </c>
      <c r="F2172" s="65">
        <v>44230</v>
      </c>
      <c r="G2172" s="64">
        <v>44230.917380127314</v>
      </c>
    </row>
    <row r="2173" spans="1:7" outlineLevel="1" x14ac:dyDescent="0.25">
      <c r="A2173" t="s">
        <v>109</v>
      </c>
      <c r="B2173" t="str">
        <f t="shared" si="33"/>
        <v>MXP44229</v>
      </c>
      <c r="C2173" s="36" t="s">
        <v>324</v>
      </c>
      <c r="D2173" s="63">
        <v>6.3509999999999997E-2</v>
      </c>
      <c r="E2173" s="64">
        <v>44229</v>
      </c>
      <c r="F2173" s="65">
        <v>44229</v>
      </c>
      <c r="G2173" s="64">
        <v>44229.917329745367</v>
      </c>
    </row>
    <row r="2174" spans="1:7" outlineLevel="1" x14ac:dyDescent="0.25">
      <c r="A2174" t="s">
        <v>109</v>
      </c>
      <c r="B2174" t="str">
        <f t="shared" si="33"/>
        <v>MXP44228</v>
      </c>
      <c r="C2174" s="36" t="s">
        <v>324</v>
      </c>
      <c r="D2174" s="63">
        <v>6.2950000000000006E-2</v>
      </c>
      <c r="E2174" s="64">
        <v>44228</v>
      </c>
      <c r="F2174" s="65">
        <v>44228</v>
      </c>
      <c r="G2174" s="64">
        <v>44228.917283182869</v>
      </c>
    </row>
    <row r="2175" spans="1:7" outlineLevel="1" x14ac:dyDescent="0.25">
      <c r="A2175" t="s">
        <v>109</v>
      </c>
      <c r="B2175" t="str">
        <f t="shared" si="33"/>
        <v>MXP44225</v>
      </c>
      <c r="C2175" s="36" t="s">
        <v>324</v>
      </c>
      <c r="D2175" s="63">
        <v>6.2969999999999998E-2</v>
      </c>
      <c r="E2175" s="64">
        <v>44225</v>
      </c>
      <c r="F2175" s="65">
        <v>44227</v>
      </c>
      <c r="G2175" s="64">
        <v>44225.91721565972</v>
      </c>
    </row>
    <row r="2176" spans="1:7" outlineLevel="1" x14ac:dyDescent="0.25">
      <c r="A2176" t="s">
        <v>109</v>
      </c>
      <c r="B2176" t="str">
        <f t="shared" si="33"/>
        <v>MXP44224</v>
      </c>
      <c r="C2176" s="36" t="s">
        <v>324</v>
      </c>
      <c r="D2176" s="63">
        <v>6.3210000000000002E-2</v>
      </c>
      <c r="E2176" s="64">
        <v>44224</v>
      </c>
      <c r="F2176" s="65">
        <v>44224</v>
      </c>
      <c r="G2176" s="64">
        <v>44224.917155405092</v>
      </c>
    </row>
    <row r="2177" spans="1:7" outlineLevel="1" x14ac:dyDescent="0.25">
      <c r="A2177" t="s">
        <v>109</v>
      </c>
      <c r="B2177" t="str">
        <f t="shared" si="33"/>
        <v>MXP44223</v>
      </c>
      <c r="C2177" s="36" t="s">
        <v>324</v>
      </c>
      <c r="D2177" s="63">
        <v>6.3189999999999996E-2</v>
      </c>
      <c r="E2177" s="64">
        <v>44223</v>
      </c>
      <c r="F2177" s="65">
        <v>44223</v>
      </c>
      <c r="G2177" s="64">
        <v>44223.917128668982</v>
      </c>
    </row>
    <row r="2178" spans="1:7" outlineLevel="1" x14ac:dyDescent="0.25">
      <c r="A2178" t="s">
        <v>109</v>
      </c>
      <c r="B2178" t="str">
        <f t="shared" si="33"/>
        <v>MXP44222</v>
      </c>
      <c r="C2178" s="36" t="s">
        <v>324</v>
      </c>
      <c r="D2178" s="63">
        <v>6.3479999999999995E-2</v>
      </c>
      <c r="E2178" s="64">
        <v>44222</v>
      </c>
      <c r="F2178" s="65">
        <v>44222</v>
      </c>
      <c r="G2178" s="64">
        <v>44222.917079432867</v>
      </c>
    </row>
    <row r="2179" spans="1:7" outlineLevel="1" x14ac:dyDescent="0.25">
      <c r="A2179" t="s">
        <v>109</v>
      </c>
      <c r="B2179" t="str">
        <f t="shared" si="33"/>
        <v>MXP44221</v>
      </c>
      <c r="C2179" s="36" t="s">
        <v>324</v>
      </c>
      <c r="D2179" s="63">
        <v>6.3339999999999994E-2</v>
      </c>
      <c r="E2179" s="64">
        <v>44221</v>
      </c>
      <c r="F2179" s="65">
        <v>44221</v>
      </c>
      <c r="G2179" s="64">
        <v>44221.917050266202</v>
      </c>
    </row>
    <row r="2180" spans="1:7" outlineLevel="1" x14ac:dyDescent="0.25">
      <c r="A2180" t="s">
        <v>109</v>
      </c>
      <c r="B2180" t="str">
        <f t="shared" si="33"/>
        <v>MXP44218</v>
      </c>
      <c r="C2180" s="36" t="s">
        <v>324</v>
      </c>
      <c r="D2180" s="63">
        <v>6.3759999999999997E-2</v>
      </c>
      <c r="E2180" s="64">
        <v>44218</v>
      </c>
      <c r="F2180" s="65">
        <v>44220</v>
      </c>
      <c r="G2180" s="64">
        <v>44218.919574305553</v>
      </c>
    </row>
    <row r="2181" spans="1:7" outlineLevel="1" x14ac:dyDescent="0.25">
      <c r="A2181" t="s">
        <v>109</v>
      </c>
      <c r="B2181" t="str">
        <f t="shared" si="33"/>
        <v>MXP44217</v>
      </c>
      <c r="C2181" s="36" t="s">
        <v>324</v>
      </c>
      <c r="D2181" s="63">
        <v>6.4060000000000006E-2</v>
      </c>
      <c r="E2181" s="64">
        <v>44217</v>
      </c>
      <c r="F2181" s="65">
        <v>44217</v>
      </c>
      <c r="G2181" s="64">
        <v>44217.919526585647</v>
      </c>
    </row>
    <row r="2182" spans="1:7" outlineLevel="1" x14ac:dyDescent="0.25">
      <c r="A2182" t="s">
        <v>109</v>
      </c>
      <c r="B2182" t="str">
        <f t="shared" ref="B2182:B2245" si="34">C2182&amp;E2182</f>
        <v>MXP44216</v>
      </c>
      <c r="C2182" s="36" t="s">
        <v>324</v>
      </c>
      <c r="D2182" s="63">
        <v>6.4579999999999999E-2</v>
      </c>
      <c r="E2182" s="64">
        <v>44216</v>
      </c>
      <c r="F2182" s="65">
        <v>44216</v>
      </c>
      <c r="G2182" s="64">
        <v>44216.919487581021</v>
      </c>
    </row>
    <row r="2183" spans="1:7" outlineLevel="1" x14ac:dyDescent="0.25">
      <c r="A2183" t="s">
        <v>109</v>
      </c>
      <c r="B2183" t="str">
        <f t="shared" si="34"/>
        <v>MXP44215</v>
      </c>
      <c r="C2183" s="36" t="s">
        <v>324</v>
      </c>
      <c r="D2183" s="63">
        <v>6.4769999999999994E-2</v>
      </c>
      <c r="E2183" s="64">
        <v>44215</v>
      </c>
      <c r="F2183" s="65">
        <v>44215</v>
      </c>
      <c r="G2183" s="64">
        <v>44215.919460069446</v>
      </c>
    </row>
    <row r="2184" spans="1:7" outlineLevel="1" x14ac:dyDescent="0.25">
      <c r="A2184" t="s">
        <v>109</v>
      </c>
      <c r="B2184" t="str">
        <f t="shared" si="34"/>
        <v>MXP44214</v>
      </c>
      <c r="C2184" s="36" t="s">
        <v>324</v>
      </c>
      <c r="D2184" s="63">
        <v>6.4570000000000002E-2</v>
      </c>
      <c r="E2184" s="64">
        <v>44214</v>
      </c>
      <c r="F2184" s="65">
        <v>44214</v>
      </c>
      <c r="G2184" s="64">
        <v>44214.919389317132</v>
      </c>
    </row>
    <row r="2185" spans="1:7" outlineLevel="1" x14ac:dyDescent="0.25">
      <c r="A2185" t="s">
        <v>109</v>
      </c>
      <c r="B2185" t="str">
        <f t="shared" si="34"/>
        <v>MXP44211</v>
      </c>
      <c r="C2185" s="36" t="s">
        <v>324</v>
      </c>
      <c r="D2185" s="63">
        <v>6.4299999999999996E-2</v>
      </c>
      <c r="E2185" s="64">
        <v>44211</v>
      </c>
      <c r="F2185" s="65">
        <v>44213</v>
      </c>
      <c r="G2185" s="64">
        <v>44211.919304895833</v>
      </c>
    </row>
    <row r="2186" spans="1:7" outlineLevel="1" x14ac:dyDescent="0.25">
      <c r="A2186" t="s">
        <v>109</v>
      </c>
      <c r="B2186" t="str">
        <f t="shared" si="34"/>
        <v>MXP44210</v>
      </c>
      <c r="C2186" s="36" t="s">
        <v>324</v>
      </c>
      <c r="D2186" s="63">
        <v>6.4009999999999997E-2</v>
      </c>
      <c r="E2186" s="64">
        <v>44210</v>
      </c>
      <c r="F2186" s="65">
        <v>44210</v>
      </c>
      <c r="G2186" s="64">
        <v>44210.919269479164</v>
      </c>
    </row>
    <row r="2187" spans="1:7" outlineLevel="1" x14ac:dyDescent="0.25">
      <c r="A2187" t="s">
        <v>109</v>
      </c>
      <c r="B2187" t="str">
        <f t="shared" si="34"/>
        <v>MXP44209</v>
      </c>
      <c r="C2187" s="36" t="s">
        <v>324</v>
      </c>
      <c r="D2187" s="63">
        <v>6.4170000000000005E-2</v>
      </c>
      <c r="E2187" s="64">
        <v>44209</v>
      </c>
      <c r="F2187" s="65">
        <v>44209</v>
      </c>
      <c r="G2187" s="64">
        <v>44209.919249965278</v>
      </c>
    </row>
    <row r="2188" spans="1:7" outlineLevel="1" x14ac:dyDescent="0.25">
      <c r="A2188" t="s">
        <v>109</v>
      </c>
      <c r="B2188" t="str">
        <f t="shared" si="34"/>
        <v>MXP44208</v>
      </c>
      <c r="C2188" s="36" t="s">
        <v>324</v>
      </c>
      <c r="D2188" s="63">
        <v>6.3990000000000005E-2</v>
      </c>
      <c r="E2188" s="64">
        <v>44208</v>
      </c>
      <c r="F2188" s="65">
        <v>44208</v>
      </c>
      <c r="G2188" s="64">
        <v>44208.919174386574</v>
      </c>
    </row>
    <row r="2189" spans="1:7" outlineLevel="1" x14ac:dyDescent="0.25">
      <c r="A2189" t="s">
        <v>109</v>
      </c>
      <c r="B2189" t="str">
        <f t="shared" si="34"/>
        <v>MXP44207</v>
      </c>
      <c r="C2189" s="36" t="s">
        <v>324</v>
      </c>
      <c r="D2189" s="63">
        <v>6.361E-2</v>
      </c>
      <c r="E2189" s="64">
        <v>44207</v>
      </c>
      <c r="F2189" s="65">
        <v>44207</v>
      </c>
      <c r="G2189" s="64">
        <v>44207.919183645834</v>
      </c>
    </row>
    <row r="2190" spans="1:7" outlineLevel="1" x14ac:dyDescent="0.25">
      <c r="A2190" t="s">
        <v>109</v>
      </c>
      <c r="B2190" t="str">
        <f t="shared" si="34"/>
        <v>MXP44204</v>
      </c>
      <c r="C2190" s="36" t="s">
        <v>324</v>
      </c>
      <c r="D2190" s="63">
        <v>6.3519999999999993E-2</v>
      </c>
      <c r="E2190" s="64">
        <v>44204</v>
      </c>
      <c r="F2190" s="65">
        <v>44206</v>
      </c>
      <c r="G2190" s="64">
        <v>44204.917911539349</v>
      </c>
    </row>
    <row r="2191" spans="1:7" outlineLevel="1" x14ac:dyDescent="0.25">
      <c r="A2191" t="s">
        <v>109</v>
      </c>
      <c r="B2191" t="str">
        <f t="shared" si="34"/>
        <v>MXP44203</v>
      </c>
      <c r="C2191" s="36" t="s">
        <v>324</v>
      </c>
      <c r="D2191" s="63">
        <v>6.3750000000000001E-2</v>
      </c>
      <c r="E2191" s="64">
        <v>44203</v>
      </c>
      <c r="F2191" s="65">
        <v>44203</v>
      </c>
      <c r="G2191" s="64">
        <v>44203.917849456018</v>
      </c>
    </row>
    <row r="2192" spans="1:7" outlineLevel="1" x14ac:dyDescent="0.25">
      <c r="A2192" t="s">
        <v>109</v>
      </c>
      <c r="B2192" t="str">
        <f t="shared" si="34"/>
        <v>MXP44202</v>
      </c>
      <c r="C2192" s="36" t="s">
        <v>324</v>
      </c>
      <c r="D2192" s="63">
        <v>6.4399999999999999E-2</v>
      </c>
      <c r="E2192" s="64">
        <v>44202</v>
      </c>
      <c r="F2192" s="65">
        <v>44202</v>
      </c>
      <c r="G2192" s="64">
        <v>44202.917833414351</v>
      </c>
    </row>
    <row r="2193" spans="1:7" outlineLevel="1" x14ac:dyDescent="0.25">
      <c r="A2193" t="s">
        <v>109</v>
      </c>
      <c r="B2193" t="str">
        <f t="shared" si="34"/>
        <v>MXP44201</v>
      </c>
      <c r="C2193" s="36" t="s">
        <v>324</v>
      </c>
      <c r="D2193" s="63">
        <v>6.3710000000000003E-2</v>
      </c>
      <c r="E2193" s="64">
        <v>44201</v>
      </c>
      <c r="F2193" s="65">
        <v>44201</v>
      </c>
      <c r="G2193" s="64">
        <v>44201.917751851855</v>
      </c>
    </row>
    <row r="2194" spans="1:7" outlineLevel="1" x14ac:dyDescent="0.25">
      <c r="A2194" t="s">
        <v>109</v>
      </c>
      <c r="B2194" t="str">
        <f t="shared" si="34"/>
        <v>MXP44200</v>
      </c>
      <c r="C2194" s="36" t="s">
        <v>324</v>
      </c>
      <c r="D2194" s="63">
        <v>6.4219999999999999E-2</v>
      </c>
      <c r="E2194" s="64">
        <v>44200</v>
      </c>
      <c r="F2194" s="65">
        <v>44200</v>
      </c>
      <c r="G2194" s="64">
        <v>44200.917732789349</v>
      </c>
    </row>
    <row r="2195" spans="1:7" outlineLevel="1" x14ac:dyDescent="0.25">
      <c r="A2195" t="s">
        <v>109</v>
      </c>
      <c r="B2195" t="str">
        <f t="shared" si="34"/>
        <v>MXP44196</v>
      </c>
      <c r="C2195" s="36" t="s">
        <v>324</v>
      </c>
      <c r="D2195" s="63">
        <v>6.404E-2</v>
      </c>
      <c r="E2195" s="64">
        <v>44196</v>
      </c>
      <c r="F2195" s="65">
        <v>44199</v>
      </c>
      <c r="G2195" s="64">
        <v>44196.917571180558</v>
      </c>
    </row>
    <row r="2196" spans="1:7" outlineLevel="1" x14ac:dyDescent="0.25">
      <c r="A2196" t="s">
        <v>109</v>
      </c>
      <c r="B2196" t="str">
        <f t="shared" si="34"/>
        <v>MXP44195</v>
      </c>
      <c r="C2196" s="36" t="s">
        <v>324</v>
      </c>
      <c r="D2196" s="63">
        <v>6.411E-2</v>
      </c>
      <c r="E2196" s="64">
        <v>44195</v>
      </c>
      <c r="F2196" s="65">
        <v>44195</v>
      </c>
      <c r="G2196" s="64">
        <v>44195.917573298611</v>
      </c>
    </row>
    <row r="2197" spans="1:7" outlineLevel="1" x14ac:dyDescent="0.25">
      <c r="A2197" t="s">
        <v>109</v>
      </c>
      <c r="B2197" t="str">
        <f t="shared" si="34"/>
        <v>MXP44194</v>
      </c>
      <c r="C2197" s="36" t="s">
        <v>324</v>
      </c>
      <c r="D2197" s="63">
        <v>6.4240000000000005E-2</v>
      </c>
      <c r="E2197" s="64">
        <v>44194</v>
      </c>
      <c r="F2197" s="65">
        <v>44194</v>
      </c>
      <c r="G2197" s="64">
        <v>44194.917537766203</v>
      </c>
    </row>
    <row r="2198" spans="1:7" outlineLevel="1" x14ac:dyDescent="0.25">
      <c r="A2198" t="s">
        <v>109</v>
      </c>
      <c r="B2198" t="str">
        <f t="shared" si="34"/>
        <v>MXP44189</v>
      </c>
      <c r="C2198" s="36" t="s">
        <v>324</v>
      </c>
      <c r="D2198" s="63">
        <v>6.4509999999999998E-2</v>
      </c>
      <c r="E2198" s="64">
        <v>44189</v>
      </c>
      <c r="F2198" s="65">
        <v>44193</v>
      </c>
      <c r="G2198" s="64">
        <v>44189.917329016207</v>
      </c>
    </row>
    <row r="2199" spans="1:7" outlineLevel="1" x14ac:dyDescent="0.25">
      <c r="A2199" t="s">
        <v>109</v>
      </c>
      <c r="B2199" t="str">
        <f t="shared" si="34"/>
        <v>MXP44188</v>
      </c>
      <c r="C2199" s="36" t="s">
        <v>324</v>
      </c>
      <c r="D2199" s="63">
        <v>6.4009999999999997E-2</v>
      </c>
      <c r="E2199" s="64">
        <v>44188</v>
      </c>
      <c r="F2199" s="65">
        <v>44188</v>
      </c>
      <c r="G2199" s="64">
        <v>44188.917328854164</v>
      </c>
    </row>
    <row r="2200" spans="1:7" outlineLevel="1" x14ac:dyDescent="0.25">
      <c r="A2200" t="s">
        <v>109</v>
      </c>
      <c r="B2200" t="str">
        <f t="shared" si="34"/>
        <v>MXP44187</v>
      </c>
      <c r="C2200" s="36" t="s">
        <v>324</v>
      </c>
      <c r="D2200" s="63">
        <v>6.4269999999999994E-2</v>
      </c>
      <c r="E2200" s="64">
        <v>44187</v>
      </c>
      <c r="F2200" s="65">
        <v>44187</v>
      </c>
      <c r="G2200" s="64">
        <v>44187.917285185184</v>
      </c>
    </row>
    <row r="2201" spans="1:7" outlineLevel="1" x14ac:dyDescent="0.25">
      <c r="A2201" t="s">
        <v>109</v>
      </c>
      <c r="B2201" t="str">
        <f t="shared" si="34"/>
        <v>MXP44186</v>
      </c>
      <c r="C2201" s="36" t="s">
        <v>324</v>
      </c>
      <c r="D2201" s="63">
        <v>6.3969999999999999E-2</v>
      </c>
      <c r="E2201" s="64">
        <v>44186</v>
      </c>
      <c r="F2201" s="65">
        <v>44186</v>
      </c>
      <c r="G2201" s="64">
        <v>44186.917208645835</v>
      </c>
    </row>
    <row r="2202" spans="1:7" outlineLevel="1" x14ac:dyDescent="0.25">
      <c r="A2202" t="s">
        <v>109</v>
      </c>
      <c r="B2202" t="str">
        <f t="shared" si="34"/>
        <v>MXP44183</v>
      </c>
      <c r="C2202" s="36" t="s">
        <v>324</v>
      </c>
      <c r="D2202" s="63">
        <v>6.4119999999999996E-2</v>
      </c>
      <c r="E2202" s="64">
        <v>44183</v>
      </c>
      <c r="F2202" s="65">
        <v>44185</v>
      </c>
      <c r="G2202" s="64">
        <v>44183.918056944443</v>
      </c>
    </row>
    <row r="2203" spans="1:7" outlineLevel="1" x14ac:dyDescent="0.25">
      <c r="A2203" t="s">
        <v>109</v>
      </c>
      <c r="B2203" t="str">
        <f t="shared" si="34"/>
        <v>MXP44182</v>
      </c>
      <c r="C2203" s="36" t="s">
        <v>324</v>
      </c>
      <c r="D2203" s="63">
        <v>6.4189999999999997E-2</v>
      </c>
      <c r="E2203" s="64">
        <v>44182</v>
      </c>
      <c r="F2203" s="65">
        <v>44182</v>
      </c>
      <c r="G2203" s="64">
        <v>44182.918008564811</v>
      </c>
    </row>
    <row r="2204" spans="1:7" outlineLevel="1" x14ac:dyDescent="0.25">
      <c r="A2204" t="s">
        <v>109</v>
      </c>
      <c r="B2204" t="str">
        <f t="shared" si="34"/>
        <v>MXP44181</v>
      </c>
      <c r="C2204" s="36" t="s">
        <v>324</v>
      </c>
      <c r="D2204" s="63">
        <v>6.4009999999999997E-2</v>
      </c>
      <c r="E2204" s="64">
        <v>44181</v>
      </c>
      <c r="F2204" s="65">
        <v>44181</v>
      </c>
      <c r="G2204" s="64">
        <v>44181.917786226855</v>
      </c>
    </row>
    <row r="2205" spans="1:7" outlineLevel="1" x14ac:dyDescent="0.25">
      <c r="A2205" t="s">
        <v>109</v>
      </c>
      <c r="B2205" t="str">
        <f t="shared" si="34"/>
        <v>MXP44180</v>
      </c>
      <c r="C2205" s="36" t="s">
        <v>324</v>
      </c>
      <c r="D2205" s="63">
        <v>6.3439999999999996E-2</v>
      </c>
      <c r="E2205" s="64">
        <v>44180</v>
      </c>
      <c r="F2205" s="65">
        <v>44180</v>
      </c>
      <c r="G2205" s="64">
        <v>44180.917759108794</v>
      </c>
    </row>
    <row r="2206" spans="1:7" outlineLevel="1" x14ac:dyDescent="0.25">
      <c r="A2206" t="s">
        <v>109</v>
      </c>
      <c r="B2206" t="str">
        <f t="shared" si="34"/>
        <v>MXP44179</v>
      </c>
      <c r="C2206" s="36" t="s">
        <v>324</v>
      </c>
      <c r="D2206" s="63">
        <v>6.3289999999999999E-2</v>
      </c>
      <c r="E2206" s="64">
        <v>44179</v>
      </c>
      <c r="F2206" s="65">
        <v>44179</v>
      </c>
      <c r="G2206" s="64">
        <v>44179.917695636577</v>
      </c>
    </row>
    <row r="2207" spans="1:7" outlineLevel="1" x14ac:dyDescent="0.25">
      <c r="A2207" t="s">
        <v>109</v>
      </c>
      <c r="B2207" t="str">
        <f t="shared" si="34"/>
        <v>MXP44176</v>
      </c>
      <c r="C2207" s="36" t="s">
        <v>324</v>
      </c>
      <c r="D2207" s="63">
        <v>6.3490000000000005E-2</v>
      </c>
      <c r="E2207" s="64">
        <v>44176</v>
      </c>
      <c r="F2207" s="65">
        <v>44178</v>
      </c>
      <c r="G2207" s="64">
        <v>44176.917604745373</v>
      </c>
    </row>
    <row r="2208" spans="1:7" outlineLevel="1" x14ac:dyDescent="0.25">
      <c r="A2208" t="s">
        <v>109</v>
      </c>
      <c r="B2208" t="str">
        <f t="shared" si="34"/>
        <v>MXP44175</v>
      </c>
      <c r="C2208" s="36" t="s">
        <v>324</v>
      </c>
      <c r="D2208" s="63">
        <v>6.3759999999999997E-2</v>
      </c>
      <c r="E2208" s="64">
        <v>44175</v>
      </c>
      <c r="F2208" s="65">
        <v>44175</v>
      </c>
      <c r="G2208" s="64">
        <v>44175.917578009263</v>
      </c>
    </row>
    <row r="2209" spans="1:7" outlineLevel="1" x14ac:dyDescent="0.25">
      <c r="A2209" t="s">
        <v>109</v>
      </c>
      <c r="B2209" t="str">
        <f t="shared" si="34"/>
        <v>MXP44174</v>
      </c>
      <c r="C2209" s="36" t="s">
        <v>324</v>
      </c>
      <c r="D2209" s="63">
        <v>6.4509999999999998E-2</v>
      </c>
      <c r="E2209" s="64">
        <v>44174</v>
      </c>
      <c r="F2209" s="65">
        <v>44174</v>
      </c>
      <c r="G2209" s="64">
        <v>44174.917545254626</v>
      </c>
    </row>
    <row r="2210" spans="1:7" outlineLevel="1" x14ac:dyDescent="0.25">
      <c r="A2210" t="s">
        <v>109</v>
      </c>
      <c r="B2210" t="str">
        <f t="shared" si="34"/>
        <v>MXP44173</v>
      </c>
      <c r="C2210" s="36" t="s">
        <v>324</v>
      </c>
      <c r="D2210" s="63">
        <v>6.4769999999999994E-2</v>
      </c>
      <c r="E2210" s="64">
        <v>44173</v>
      </c>
      <c r="F2210" s="65">
        <v>44173</v>
      </c>
      <c r="G2210" s="64">
        <v>44173.917465740742</v>
      </c>
    </row>
    <row r="2211" spans="1:7" outlineLevel="1" x14ac:dyDescent="0.25">
      <c r="A2211" t="s">
        <v>109</v>
      </c>
      <c r="B2211" t="str">
        <f t="shared" si="34"/>
        <v>MXP44172</v>
      </c>
      <c r="C2211" s="36" t="s">
        <v>324</v>
      </c>
      <c r="D2211" s="63">
        <v>6.4530000000000004E-2</v>
      </c>
      <c r="E2211" s="64">
        <v>44172</v>
      </c>
      <c r="F2211" s="65">
        <v>44172</v>
      </c>
      <c r="G2211" s="64">
        <v>44172.917364699075</v>
      </c>
    </row>
    <row r="2212" spans="1:7" outlineLevel="1" x14ac:dyDescent="0.25">
      <c r="A2212" t="s">
        <v>109</v>
      </c>
      <c r="B2212" t="str">
        <f t="shared" si="34"/>
        <v>MXP44169</v>
      </c>
      <c r="C2212" s="36" t="s">
        <v>324</v>
      </c>
      <c r="D2212" s="63">
        <v>6.4710000000000004E-2</v>
      </c>
      <c r="E2212" s="64">
        <v>44169</v>
      </c>
      <c r="F2212" s="65">
        <v>44171</v>
      </c>
      <c r="G2212" s="64">
        <v>44169.917272766201</v>
      </c>
    </row>
    <row r="2213" spans="1:7" outlineLevel="1" x14ac:dyDescent="0.25">
      <c r="A2213" t="s">
        <v>109</v>
      </c>
      <c r="B2213" t="str">
        <f t="shared" si="34"/>
        <v>MXP44168</v>
      </c>
      <c r="C2213" s="36" t="s">
        <v>324</v>
      </c>
      <c r="D2213" s="63">
        <v>6.4729999999999996E-2</v>
      </c>
      <c r="E2213" s="64">
        <v>44168</v>
      </c>
      <c r="F2213" s="65">
        <v>44168</v>
      </c>
      <c r="G2213" s="64">
        <v>44168.917229629631</v>
      </c>
    </row>
    <row r="2214" spans="1:7" outlineLevel="1" x14ac:dyDescent="0.25">
      <c r="A2214" t="s">
        <v>109</v>
      </c>
      <c r="B2214" t="str">
        <f t="shared" si="34"/>
        <v>MXP44167</v>
      </c>
      <c r="C2214" s="36" t="s">
        <v>324</v>
      </c>
      <c r="D2214" s="63">
        <v>6.4479999999999996E-2</v>
      </c>
      <c r="E2214" s="64">
        <v>44167</v>
      </c>
      <c r="F2214" s="65">
        <v>44167</v>
      </c>
      <c r="G2214" s="64">
        <v>44167.917205289355</v>
      </c>
    </row>
    <row r="2215" spans="1:7" outlineLevel="1" x14ac:dyDescent="0.25">
      <c r="A2215" t="s">
        <v>109</v>
      </c>
      <c r="B2215" t="str">
        <f t="shared" si="34"/>
        <v>MXP44166</v>
      </c>
      <c r="C2215" s="36" t="s">
        <v>324</v>
      </c>
      <c r="D2215" s="63">
        <v>6.4600000000000005E-2</v>
      </c>
      <c r="E2215" s="64">
        <v>44166</v>
      </c>
      <c r="F2215" s="65">
        <v>44166</v>
      </c>
      <c r="G2215" s="64">
        <v>44166.917142395832</v>
      </c>
    </row>
    <row r="2216" spans="1:7" outlineLevel="1" x14ac:dyDescent="0.25">
      <c r="A2216" t="s">
        <v>109</v>
      </c>
      <c r="B2216" t="str">
        <f t="shared" si="34"/>
        <v>MXP44165</v>
      </c>
      <c r="C2216" s="36" t="s">
        <v>324</v>
      </c>
      <c r="D2216" s="63">
        <v>6.4409999999999995E-2</v>
      </c>
      <c r="E2216" s="64">
        <v>44165</v>
      </c>
      <c r="F2216" s="65">
        <v>44165</v>
      </c>
      <c r="G2216" s="64">
        <v>44165.917064849535</v>
      </c>
    </row>
    <row r="2217" spans="1:7" outlineLevel="1" x14ac:dyDescent="0.25">
      <c r="A2217" t="s">
        <v>109</v>
      </c>
      <c r="B2217" t="str">
        <f t="shared" si="34"/>
        <v>MXP44162</v>
      </c>
      <c r="C2217" s="36" t="s">
        <v>324</v>
      </c>
      <c r="D2217" s="63">
        <v>6.472E-2</v>
      </c>
      <c r="E2217" s="64">
        <v>44162</v>
      </c>
      <c r="F2217" s="65">
        <v>44164</v>
      </c>
      <c r="G2217" s="64">
        <v>44162.916942326388</v>
      </c>
    </row>
    <row r="2218" spans="1:7" outlineLevel="1" x14ac:dyDescent="0.25">
      <c r="A2218" t="s">
        <v>109</v>
      </c>
      <c r="B2218" t="str">
        <f t="shared" si="34"/>
        <v>MXP44161</v>
      </c>
      <c r="C2218" s="36" t="s">
        <v>324</v>
      </c>
      <c r="D2218" s="63">
        <v>6.4920000000000005E-2</v>
      </c>
      <c r="E2218" s="64">
        <v>44161</v>
      </c>
      <c r="F2218" s="65">
        <v>44161</v>
      </c>
      <c r="G2218" s="64">
        <v>44161.916928275466</v>
      </c>
    </row>
    <row r="2219" spans="1:7" outlineLevel="1" x14ac:dyDescent="0.25">
      <c r="A2219" t="s">
        <v>109</v>
      </c>
      <c r="B2219" t="str">
        <f t="shared" si="34"/>
        <v>MXP44160</v>
      </c>
      <c r="C2219" s="36" t="s">
        <v>324</v>
      </c>
      <c r="D2219" s="63">
        <v>6.4939999999999998E-2</v>
      </c>
      <c r="E2219" s="64">
        <v>44160</v>
      </c>
      <c r="F2219" s="65">
        <v>44160</v>
      </c>
      <c r="G2219" s="64">
        <v>44160.916847418979</v>
      </c>
    </row>
    <row r="2220" spans="1:7" outlineLevel="1" x14ac:dyDescent="0.25">
      <c r="A2220" t="s">
        <v>109</v>
      </c>
      <c r="B2220" t="str">
        <f t="shared" si="34"/>
        <v>MXP44159</v>
      </c>
      <c r="C2220" s="36" t="s">
        <v>324</v>
      </c>
      <c r="D2220" s="63">
        <v>6.5000000000000002E-2</v>
      </c>
      <c r="E2220" s="64">
        <v>44159</v>
      </c>
      <c r="F2220" s="65">
        <v>44159</v>
      </c>
      <c r="G2220" s="64">
        <v>44159.916795636571</v>
      </c>
    </row>
    <row r="2221" spans="1:7" outlineLevel="1" x14ac:dyDescent="0.25">
      <c r="A2221" t="s">
        <v>109</v>
      </c>
      <c r="B2221" t="str">
        <f t="shared" si="34"/>
        <v>MXP44158</v>
      </c>
      <c r="C2221" s="36" t="s">
        <v>324</v>
      </c>
      <c r="D2221" s="63">
        <v>6.5070000000000003E-2</v>
      </c>
      <c r="E2221" s="64">
        <v>44158</v>
      </c>
      <c r="F2221" s="65">
        <v>44158</v>
      </c>
      <c r="G2221" s="64">
        <v>44158.91676443287</v>
      </c>
    </row>
    <row r="2222" spans="1:7" outlineLevel="1" x14ac:dyDescent="0.25">
      <c r="A2222" t="s">
        <v>109</v>
      </c>
      <c r="B2222" t="str">
        <f t="shared" si="34"/>
        <v>MXP44155</v>
      </c>
      <c r="C2222" s="36" t="s">
        <v>324</v>
      </c>
      <c r="D2222" s="63">
        <v>6.5000000000000002E-2</v>
      </c>
      <c r="E2222" s="64">
        <v>44155</v>
      </c>
      <c r="F2222" s="65">
        <v>44157</v>
      </c>
      <c r="G2222" s="64">
        <v>44155.918238969905</v>
      </c>
    </row>
    <row r="2223" spans="1:7" outlineLevel="1" x14ac:dyDescent="0.25">
      <c r="A2223" t="s">
        <v>109</v>
      </c>
      <c r="B2223" t="str">
        <f t="shared" si="34"/>
        <v>MXP44154</v>
      </c>
      <c r="C2223" s="36" t="s">
        <v>324</v>
      </c>
      <c r="D2223" s="63">
        <v>6.4750000000000002E-2</v>
      </c>
      <c r="E2223" s="64">
        <v>44154</v>
      </c>
      <c r="F2223" s="65">
        <v>44154</v>
      </c>
      <c r="G2223" s="64">
        <v>44154.918178009262</v>
      </c>
    </row>
    <row r="2224" spans="1:7" outlineLevel="1" x14ac:dyDescent="0.25">
      <c r="A2224" t="s">
        <v>109</v>
      </c>
      <c r="B2224" t="str">
        <f t="shared" si="34"/>
        <v>MXP44153</v>
      </c>
      <c r="C2224" s="36" t="s">
        <v>324</v>
      </c>
      <c r="D2224" s="63">
        <v>6.4519999999999994E-2</v>
      </c>
      <c r="E2224" s="64">
        <v>44153</v>
      </c>
      <c r="F2224" s="65">
        <v>44153</v>
      </c>
      <c r="G2224" s="64">
        <v>44153.918149502315</v>
      </c>
    </row>
    <row r="2225" spans="1:7" outlineLevel="1" x14ac:dyDescent="0.25">
      <c r="A2225" t="s">
        <v>109</v>
      </c>
      <c r="B2225" t="str">
        <f t="shared" si="34"/>
        <v>MXP44152</v>
      </c>
      <c r="C2225" s="36" t="s">
        <v>324</v>
      </c>
      <c r="D2225" s="63">
        <v>6.4399999999999999E-2</v>
      </c>
      <c r="E2225" s="64">
        <v>44152</v>
      </c>
      <c r="F2225" s="65">
        <v>44152</v>
      </c>
      <c r="G2225" s="64">
        <v>44152.918135150459</v>
      </c>
    </row>
    <row r="2226" spans="1:7" outlineLevel="1" x14ac:dyDescent="0.25">
      <c r="A2226" t="s">
        <v>109</v>
      </c>
      <c r="B2226" t="str">
        <f t="shared" si="34"/>
        <v>MXP44151</v>
      </c>
      <c r="C2226" s="36" t="s">
        <v>324</v>
      </c>
      <c r="D2226" s="63">
        <v>6.4439999999999997E-2</v>
      </c>
      <c r="E2226" s="64">
        <v>44151</v>
      </c>
      <c r="F2226" s="65">
        <v>44151</v>
      </c>
      <c r="G2226" s="64">
        <v>44151.918084606485</v>
      </c>
    </row>
    <row r="2227" spans="1:7" outlineLevel="1" x14ac:dyDescent="0.25">
      <c r="A2227" t="s">
        <v>109</v>
      </c>
      <c r="B2227" t="str">
        <f t="shared" si="34"/>
        <v>MXP44148</v>
      </c>
      <c r="C2227" s="36" t="s">
        <v>324</v>
      </c>
      <c r="D2227" s="63">
        <v>6.4259999999999998E-2</v>
      </c>
      <c r="E2227" s="64">
        <v>44148</v>
      </c>
      <c r="F2227" s="65">
        <v>44150</v>
      </c>
      <c r="G2227" s="64">
        <v>44148.917906516202</v>
      </c>
    </row>
    <row r="2228" spans="1:7" outlineLevel="1" x14ac:dyDescent="0.25">
      <c r="A2228" t="s">
        <v>109</v>
      </c>
      <c r="B2228" t="str">
        <f t="shared" si="34"/>
        <v>MXP44147</v>
      </c>
      <c r="C2228" s="36" t="s">
        <v>324</v>
      </c>
      <c r="D2228" s="63">
        <v>6.3839999999999994E-2</v>
      </c>
      <c r="E2228" s="64">
        <v>44147</v>
      </c>
      <c r="F2228" s="65">
        <v>44147</v>
      </c>
      <c r="G2228" s="64">
        <v>44147.917910613425</v>
      </c>
    </row>
    <row r="2229" spans="1:7" outlineLevel="1" x14ac:dyDescent="0.25">
      <c r="A2229" t="s">
        <v>109</v>
      </c>
      <c r="B2229" t="str">
        <f t="shared" si="34"/>
        <v>MXP44145</v>
      </c>
      <c r="C2229" s="36" t="s">
        <v>324</v>
      </c>
      <c r="D2229" s="63">
        <v>6.386E-2</v>
      </c>
      <c r="E2229" s="64">
        <v>44145</v>
      </c>
      <c r="F2229" s="65">
        <v>44146</v>
      </c>
      <c r="G2229" s="64">
        <v>44145.917824039352</v>
      </c>
    </row>
    <row r="2230" spans="1:7" outlineLevel="1" x14ac:dyDescent="0.25">
      <c r="A2230" t="s">
        <v>109</v>
      </c>
      <c r="B2230" t="str">
        <f t="shared" si="34"/>
        <v>MXP44144</v>
      </c>
      <c r="C2230" s="36" t="s">
        <v>324</v>
      </c>
      <c r="D2230" s="63">
        <v>6.3909999999999995E-2</v>
      </c>
      <c r="E2230" s="64">
        <v>44144</v>
      </c>
      <c r="F2230" s="65">
        <v>44144</v>
      </c>
      <c r="G2230" s="64">
        <v>44144.917735682873</v>
      </c>
    </row>
    <row r="2231" spans="1:7" outlineLevel="1" x14ac:dyDescent="0.25">
      <c r="A2231" t="s">
        <v>109</v>
      </c>
      <c r="B2231" t="str">
        <f t="shared" si="34"/>
        <v>NOK44484</v>
      </c>
      <c r="C2231" s="36" t="s">
        <v>325</v>
      </c>
      <c r="D2231" s="63">
        <v>0.14699999999999999</v>
      </c>
      <c r="E2231" s="64">
        <v>44484</v>
      </c>
      <c r="F2231" s="65">
        <v>73050</v>
      </c>
      <c r="G2231" s="64">
        <v>44484.917950312498</v>
      </c>
    </row>
    <row r="2232" spans="1:7" outlineLevel="1" x14ac:dyDescent="0.25">
      <c r="A2232" t="s">
        <v>109</v>
      </c>
      <c r="B2232" t="str">
        <f t="shared" si="34"/>
        <v>NOK44483</v>
      </c>
      <c r="C2232" s="36" t="s">
        <v>325</v>
      </c>
      <c r="D2232" s="63">
        <v>0.14630000000000001</v>
      </c>
      <c r="E2232" s="64">
        <v>44483</v>
      </c>
      <c r="F2232" s="65">
        <v>44483</v>
      </c>
      <c r="G2232" s="64">
        <v>44483.917875775463</v>
      </c>
    </row>
    <row r="2233" spans="1:7" outlineLevel="1" x14ac:dyDescent="0.25">
      <c r="A2233" t="s">
        <v>109</v>
      </c>
      <c r="B2233" t="str">
        <f t="shared" si="34"/>
        <v>NOK44482</v>
      </c>
      <c r="C2233" s="36" t="s">
        <v>325</v>
      </c>
      <c r="D2233" s="63">
        <v>0.14610000000000001</v>
      </c>
      <c r="E2233" s="64">
        <v>44482</v>
      </c>
      <c r="F2233" s="65">
        <v>44482</v>
      </c>
      <c r="G2233" s="64">
        <v>44482.917871759259</v>
      </c>
    </row>
    <row r="2234" spans="1:7" outlineLevel="1" x14ac:dyDescent="0.25">
      <c r="A2234" t="s">
        <v>109</v>
      </c>
      <c r="B2234" t="str">
        <f t="shared" si="34"/>
        <v>NOK44481</v>
      </c>
      <c r="C2234" s="36" t="s">
        <v>325</v>
      </c>
      <c r="D2234" s="63">
        <v>0.1457</v>
      </c>
      <c r="E2234" s="64">
        <v>44481</v>
      </c>
      <c r="F2234" s="65">
        <v>44481</v>
      </c>
      <c r="G2234" s="64">
        <v>44481.917802118056</v>
      </c>
    </row>
    <row r="2235" spans="1:7" outlineLevel="1" x14ac:dyDescent="0.25">
      <c r="A2235" t="s">
        <v>109</v>
      </c>
      <c r="B2235" t="str">
        <f t="shared" si="34"/>
        <v>NOK44477</v>
      </c>
      <c r="C2235" s="36" t="s">
        <v>325</v>
      </c>
      <c r="D2235" s="63">
        <v>0.14610000000000001</v>
      </c>
      <c r="E2235" s="64">
        <v>44477</v>
      </c>
      <c r="F2235" s="65">
        <v>44480</v>
      </c>
      <c r="G2235" s="64">
        <v>44477.917705868058</v>
      </c>
    </row>
    <row r="2236" spans="1:7" outlineLevel="1" x14ac:dyDescent="0.25">
      <c r="A2236" t="s">
        <v>109</v>
      </c>
      <c r="B2236" t="str">
        <f t="shared" si="34"/>
        <v>NOK44476</v>
      </c>
      <c r="C2236" s="36" t="s">
        <v>325</v>
      </c>
      <c r="D2236" s="63">
        <v>0.1464</v>
      </c>
      <c r="E2236" s="64">
        <v>44476</v>
      </c>
      <c r="F2236" s="65">
        <v>44476</v>
      </c>
      <c r="G2236" s="64">
        <v>44476.917658101855</v>
      </c>
    </row>
    <row r="2237" spans="1:7" outlineLevel="1" x14ac:dyDescent="0.25">
      <c r="A2237" t="s">
        <v>109</v>
      </c>
      <c r="B2237" t="str">
        <f t="shared" si="34"/>
        <v>NOK44475</v>
      </c>
      <c r="C2237" s="36" t="s">
        <v>325</v>
      </c>
      <c r="D2237" s="63">
        <v>0.14680000000000001</v>
      </c>
      <c r="E2237" s="64">
        <v>44475</v>
      </c>
      <c r="F2237" s="65">
        <v>44475</v>
      </c>
      <c r="G2237" s="64">
        <v>44475.917569062498</v>
      </c>
    </row>
    <row r="2238" spans="1:7" outlineLevel="1" x14ac:dyDescent="0.25">
      <c r="A2238" t="s">
        <v>109</v>
      </c>
      <c r="B2238" t="str">
        <f t="shared" si="34"/>
        <v>NOK44474</v>
      </c>
      <c r="C2238" s="36" t="s">
        <v>325</v>
      </c>
      <c r="D2238" s="63">
        <v>0.14729999999999999</v>
      </c>
      <c r="E2238" s="64">
        <v>44474</v>
      </c>
      <c r="F2238" s="65">
        <v>44474</v>
      </c>
      <c r="G2238" s="64">
        <v>44474.9175412037</v>
      </c>
    </row>
    <row r="2239" spans="1:7" outlineLevel="1" x14ac:dyDescent="0.25">
      <c r="A2239" t="s">
        <v>109</v>
      </c>
      <c r="B2239" t="str">
        <f t="shared" si="34"/>
        <v>NOK44473</v>
      </c>
      <c r="C2239" s="36" t="s">
        <v>325</v>
      </c>
      <c r="D2239" s="63">
        <v>0.14680000000000001</v>
      </c>
      <c r="E2239" s="64">
        <v>44473</v>
      </c>
      <c r="F2239" s="65">
        <v>44473</v>
      </c>
      <c r="G2239" s="64">
        <v>44473.91753564815</v>
      </c>
    </row>
    <row r="2240" spans="1:7" outlineLevel="1" x14ac:dyDescent="0.25">
      <c r="A2240" t="s">
        <v>109</v>
      </c>
      <c r="B2240" t="str">
        <f t="shared" si="34"/>
        <v>NOK44470</v>
      </c>
      <c r="C2240" s="36" t="s">
        <v>325</v>
      </c>
      <c r="D2240" s="63">
        <v>0.1467</v>
      </c>
      <c r="E2240" s="64">
        <v>44470</v>
      </c>
      <c r="F2240" s="65">
        <v>44472</v>
      </c>
      <c r="G2240" s="64">
        <v>44470.91745385417</v>
      </c>
    </row>
    <row r="2241" spans="1:7" outlineLevel="1" x14ac:dyDescent="0.25">
      <c r="A2241" t="s">
        <v>109</v>
      </c>
      <c r="B2241" t="str">
        <f t="shared" si="34"/>
        <v>NOK44468</v>
      </c>
      <c r="C2241" s="36" t="s">
        <v>325</v>
      </c>
      <c r="D2241" s="63">
        <v>0.14560000000000001</v>
      </c>
      <c r="E2241" s="64">
        <v>44468</v>
      </c>
      <c r="F2241" s="65">
        <v>44469</v>
      </c>
      <c r="G2241" s="64">
        <v>44468.91738900463</v>
      </c>
    </row>
    <row r="2242" spans="1:7" outlineLevel="1" x14ac:dyDescent="0.25">
      <c r="A2242" t="s">
        <v>109</v>
      </c>
      <c r="B2242" t="str">
        <f t="shared" si="34"/>
        <v>NOK44467</v>
      </c>
      <c r="C2242" s="36" t="s">
        <v>325</v>
      </c>
      <c r="D2242" s="63">
        <v>0.1464</v>
      </c>
      <c r="E2242" s="64">
        <v>44467</v>
      </c>
      <c r="F2242" s="65">
        <v>44467</v>
      </c>
      <c r="G2242" s="64">
        <v>44467.917336261577</v>
      </c>
    </row>
    <row r="2243" spans="1:7" outlineLevel="1" x14ac:dyDescent="0.25">
      <c r="A2243" t="s">
        <v>109</v>
      </c>
      <c r="B2243" t="str">
        <f t="shared" si="34"/>
        <v>NOK44466</v>
      </c>
      <c r="C2243" s="36" t="s">
        <v>325</v>
      </c>
      <c r="D2243" s="63">
        <v>0.1469</v>
      </c>
      <c r="E2243" s="64">
        <v>44466</v>
      </c>
      <c r="F2243" s="65">
        <v>44466</v>
      </c>
      <c r="G2243" s="64">
        <v>44466.917280324073</v>
      </c>
    </row>
    <row r="2244" spans="1:7" outlineLevel="1" x14ac:dyDescent="0.25">
      <c r="A2244" t="s">
        <v>109</v>
      </c>
      <c r="B2244" t="str">
        <f t="shared" si="34"/>
        <v>NOK44463</v>
      </c>
      <c r="C2244" s="36" t="s">
        <v>325</v>
      </c>
      <c r="D2244" s="63">
        <v>0.1474</v>
      </c>
      <c r="E2244" s="64">
        <v>44463</v>
      </c>
      <c r="F2244" s="65">
        <v>44465</v>
      </c>
      <c r="G2244" s="64">
        <v>44463.917867824071</v>
      </c>
    </row>
    <row r="2245" spans="1:7" outlineLevel="1" x14ac:dyDescent="0.25">
      <c r="A2245" t="s">
        <v>109</v>
      </c>
      <c r="B2245" t="str">
        <f t="shared" si="34"/>
        <v>NOK44462</v>
      </c>
      <c r="C2245" s="36" t="s">
        <v>325</v>
      </c>
      <c r="D2245" s="63">
        <v>0.14760000000000001</v>
      </c>
      <c r="E2245" s="64">
        <v>44462</v>
      </c>
      <c r="F2245" s="65">
        <v>44462</v>
      </c>
      <c r="G2245" s="64">
        <v>44462.917878587963</v>
      </c>
    </row>
    <row r="2246" spans="1:7" outlineLevel="1" x14ac:dyDescent="0.25">
      <c r="A2246" t="s">
        <v>109</v>
      </c>
      <c r="B2246" t="str">
        <f t="shared" ref="B2246:B2309" si="35">C2246&amp;E2246</f>
        <v>NOK44461</v>
      </c>
      <c r="C2246" s="36" t="s">
        <v>325</v>
      </c>
      <c r="D2246" s="63">
        <v>0.1477</v>
      </c>
      <c r="E2246" s="64">
        <v>44461</v>
      </c>
      <c r="F2246" s="65">
        <v>44461</v>
      </c>
      <c r="G2246" s="64">
        <v>44461.917839004629</v>
      </c>
    </row>
    <row r="2247" spans="1:7" outlineLevel="1" x14ac:dyDescent="0.25">
      <c r="A2247" t="s">
        <v>109</v>
      </c>
      <c r="B2247" t="str">
        <f t="shared" si="35"/>
        <v>NOK44460</v>
      </c>
      <c r="C2247" s="36" t="s">
        <v>325</v>
      </c>
      <c r="D2247" s="63">
        <v>0.14749999999999999</v>
      </c>
      <c r="E2247" s="64">
        <v>44460</v>
      </c>
      <c r="F2247" s="65">
        <v>44460</v>
      </c>
      <c r="G2247" s="64">
        <v>44460.917817013891</v>
      </c>
    </row>
    <row r="2248" spans="1:7" outlineLevel="1" x14ac:dyDescent="0.25">
      <c r="A2248" t="s">
        <v>109</v>
      </c>
      <c r="B2248" t="str">
        <f t="shared" si="35"/>
        <v>NOK44459</v>
      </c>
      <c r="C2248" s="36" t="s">
        <v>325</v>
      </c>
      <c r="D2248" s="63">
        <v>0.1469</v>
      </c>
      <c r="E2248" s="64">
        <v>44459</v>
      </c>
      <c r="F2248" s="65">
        <v>44459</v>
      </c>
      <c r="G2248" s="64">
        <v>44459.917747418978</v>
      </c>
    </row>
    <row r="2249" spans="1:7" outlineLevel="1" x14ac:dyDescent="0.25">
      <c r="A2249" t="s">
        <v>109</v>
      </c>
      <c r="B2249" t="str">
        <f t="shared" si="35"/>
        <v>NOK44456</v>
      </c>
      <c r="C2249" s="36" t="s">
        <v>325</v>
      </c>
      <c r="D2249" s="63">
        <v>0.14680000000000001</v>
      </c>
      <c r="E2249" s="64">
        <v>44456</v>
      </c>
      <c r="F2249" s="65">
        <v>44458</v>
      </c>
      <c r="G2249" s="64">
        <v>44456.917653553239</v>
      </c>
    </row>
    <row r="2250" spans="1:7" outlineLevel="1" x14ac:dyDescent="0.25">
      <c r="A2250" t="s">
        <v>109</v>
      </c>
      <c r="B2250" t="str">
        <f t="shared" si="35"/>
        <v>NOK44455</v>
      </c>
      <c r="C2250" s="36" t="s">
        <v>325</v>
      </c>
      <c r="D2250" s="63">
        <v>0.14680000000000001</v>
      </c>
      <c r="E2250" s="64">
        <v>44455</v>
      </c>
      <c r="F2250" s="65">
        <v>44455</v>
      </c>
      <c r="G2250" s="64">
        <v>44455.917641932872</v>
      </c>
    </row>
    <row r="2251" spans="1:7" outlineLevel="1" x14ac:dyDescent="0.25">
      <c r="A2251" t="s">
        <v>109</v>
      </c>
      <c r="B2251" t="str">
        <f t="shared" si="35"/>
        <v>NOK44454</v>
      </c>
      <c r="C2251" s="36" t="s">
        <v>325</v>
      </c>
      <c r="D2251" s="63">
        <v>0.1474</v>
      </c>
      <c r="E2251" s="64">
        <v>44454</v>
      </c>
      <c r="F2251" s="65">
        <v>44454</v>
      </c>
      <c r="G2251" s="64">
        <v>44454.917585960648</v>
      </c>
    </row>
    <row r="2252" spans="1:7" outlineLevel="1" x14ac:dyDescent="0.25">
      <c r="A2252" t="s">
        <v>109</v>
      </c>
      <c r="B2252" t="str">
        <f t="shared" si="35"/>
        <v>NOK44453</v>
      </c>
      <c r="C2252" s="36" t="s">
        <v>325</v>
      </c>
      <c r="D2252" s="63">
        <v>0.14680000000000001</v>
      </c>
      <c r="E2252" s="64">
        <v>44453</v>
      </c>
      <c r="F2252" s="65">
        <v>44453</v>
      </c>
      <c r="G2252" s="64">
        <v>44453.917549039354</v>
      </c>
    </row>
    <row r="2253" spans="1:7" outlineLevel="1" x14ac:dyDescent="0.25">
      <c r="A2253" t="s">
        <v>109</v>
      </c>
      <c r="B2253" t="str">
        <f t="shared" si="35"/>
        <v>NOK44452</v>
      </c>
      <c r="C2253" s="36" t="s">
        <v>325</v>
      </c>
      <c r="D2253" s="63">
        <v>0.14649999999999999</v>
      </c>
      <c r="E2253" s="64">
        <v>44452</v>
      </c>
      <c r="F2253" s="65">
        <v>44452</v>
      </c>
      <c r="G2253" s="64">
        <v>44452.917141053244</v>
      </c>
    </row>
    <row r="2254" spans="1:7" outlineLevel="1" x14ac:dyDescent="0.25">
      <c r="A2254" t="s">
        <v>109</v>
      </c>
      <c r="B2254" t="str">
        <f t="shared" si="35"/>
        <v>NOK44449</v>
      </c>
      <c r="C2254" s="36" t="s">
        <v>325</v>
      </c>
      <c r="D2254" s="63">
        <v>0.14610000000000001</v>
      </c>
      <c r="E2254" s="64">
        <v>44449</v>
      </c>
      <c r="F2254" s="65">
        <v>44451</v>
      </c>
      <c r="G2254" s="64">
        <v>44449.917072071759</v>
      </c>
    </row>
    <row r="2255" spans="1:7" outlineLevel="1" x14ac:dyDescent="0.25">
      <c r="A2255" t="s">
        <v>109</v>
      </c>
      <c r="B2255" t="str">
        <f t="shared" si="35"/>
        <v>NOK44448</v>
      </c>
      <c r="C2255" s="36" t="s">
        <v>325</v>
      </c>
      <c r="D2255" s="63">
        <v>0.1459</v>
      </c>
      <c r="E2255" s="64">
        <v>44448</v>
      </c>
      <c r="F2255" s="65">
        <v>44448</v>
      </c>
      <c r="G2255" s="64">
        <v>44448.916998726854</v>
      </c>
    </row>
    <row r="2256" spans="1:7" outlineLevel="1" x14ac:dyDescent="0.25">
      <c r="A2256" t="s">
        <v>109</v>
      </c>
      <c r="B2256" t="str">
        <f t="shared" si="35"/>
        <v>NOK44447</v>
      </c>
      <c r="C2256" s="36" t="s">
        <v>325</v>
      </c>
      <c r="D2256" s="63">
        <v>0.14560000000000001</v>
      </c>
      <c r="E2256" s="64">
        <v>44447</v>
      </c>
      <c r="F2256" s="65">
        <v>44447</v>
      </c>
      <c r="G2256" s="64">
        <v>44447.916981365743</v>
      </c>
    </row>
    <row r="2257" spans="1:7" outlineLevel="1" x14ac:dyDescent="0.25">
      <c r="A2257" t="s">
        <v>109</v>
      </c>
      <c r="B2257" t="str">
        <f t="shared" si="35"/>
        <v>NOK44446</v>
      </c>
      <c r="C2257" s="36" t="s">
        <v>325</v>
      </c>
      <c r="D2257" s="63">
        <v>0.14549999999999999</v>
      </c>
      <c r="E2257" s="64">
        <v>44446</v>
      </c>
      <c r="F2257" s="65">
        <v>44446</v>
      </c>
      <c r="G2257" s="64">
        <v>44446.91695471065</v>
      </c>
    </row>
    <row r="2258" spans="1:7" outlineLevel="1" x14ac:dyDescent="0.25">
      <c r="A2258" t="s">
        <v>109</v>
      </c>
      <c r="B2258" t="str">
        <f t="shared" si="35"/>
        <v>NOK44442</v>
      </c>
      <c r="C2258" s="36" t="s">
        <v>325</v>
      </c>
      <c r="D2258" s="63">
        <v>0.1447</v>
      </c>
      <c r="E2258" s="64">
        <v>44442</v>
      </c>
      <c r="F2258" s="65">
        <v>44445</v>
      </c>
      <c r="G2258" s="64">
        <v>44442.916798726852</v>
      </c>
    </row>
    <row r="2259" spans="1:7" outlineLevel="1" x14ac:dyDescent="0.25">
      <c r="A2259" t="s">
        <v>109</v>
      </c>
      <c r="B2259" t="str">
        <f t="shared" si="35"/>
        <v>NOK44441</v>
      </c>
      <c r="C2259" s="36" t="s">
        <v>325</v>
      </c>
      <c r="D2259" s="63">
        <v>0.1452</v>
      </c>
      <c r="E2259" s="64">
        <v>44441</v>
      </c>
      <c r="F2259" s="65">
        <v>44441</v>
      </c>
      <c r="G2259" s="64">
        <v>44441.916770370372</v>
      </c>
    </row>
    <row r="2260" spans="1:7" outlineLevel="1" x14ac:dyDescent="0.25">
      <c r="A2260" t="s">
        <v>109</v>
      </c>
      <c r="B2260" t="str">
        <f t="shared" si="35"/>
        <v>NOK44440</v>
      </c>
      <c r="C2260" s="36" t="s">
        <v>325</v>
      </c>
      <c r="D2260" s="63">
        <v>0.1452</v>
      </c>
      <c r="E2260" s="64">
        <v>44440</v>
      </c>
      <c r="F2260" s="65">
        <v>44440</v>
      </c>
      <c r="G2260" s="64">
        <v>44440.916771493059</v>
      </c>
    </row>
    <row r="2261" spans="1:7" outlineLevel="1" x14ac:dyDescent="0.25">
      <c r="A2261" t="s">
        <v>109</v>
      </c>
      <c r="B2261" t="str">
        <f t="shared" si="35"/>
        <v>NOK44439</v>
      </c>
      <c r="C2261" s="36" t="s">
        <v>325</v>
      </c>
      <c r="D2261" s="63">
        <v>0.1452</v>
      </c>
      <c r="E2261" s="64">
        <v>44439</v>
      </c>
      <c r="F2261" s="65">
        <v>44439</v>
      </c>
      <c r="G2261" s="64">
        <v>44439.920156793982</v>
      </c>
    </row>
    <row r="2262" spans="1:7" outlineLevel="1" x14ac:dyDescent="0.25">
      <c r="A2262" t="s">
        <v>109</v>
      </c>
      <c r="B2262" t="str">
        <f t="shared" si="35"/>
        <v>NOK44438</v>
      </c>
      <c r="C2262" s="36" t="s">
        <v>325</v>
      </c>
      <c r="D2262" s="63">
        <v>0.1454</v>
      </c>
      <c r="E2262" s="64">
        <v>44438</v>
      </c>
      <c r="F2262" s="65">
        <v>44438</v>
      </c>
      <c r="G2262" s="64">
        <v>44438.92015578704</v>
      </c>
    </row>
    <row r="2263" spans="1:7" outlineLevel="1" x14ac:dyDescent="0.25">
      <c r="A2263" t="s">
        <v>109</v>
      </c>
      <c r="B2263" t="str">
        <f t="shared" si="35"/>
        <v>NOK44435</v>
      </c>
      <c r="C2263" s="36" t="s">
        <v>325</v>
      </c>
      <c r="D2263" s="63">
        <v>0.14449999999999999</v>
      </c>
      <c r="E2263" s="64">
        <v>44435</v>
      </c>
      <c r="F2263" s="65">
        <v>44437</v>
      </c>
      <c r="G2263" s="64">
        <v>44435.920084837962</v>
      </c>
    </row>
    <row r="2264" spans="1:7" outlineLevel="1" x14ac:dyDescent="0.25">
      <c r="A2264" t="s">
        <v>109</v>
      </c>
      <c r="B2264" t="str">
        <f t="shared" si="35"/>
        <v>NOK44434</v>
      </c>
      <c r="C2264" s="36" t="s">
        <v>325</v>
      </c>
      <c r="D2264" s="63">
        <v>0.1434</v>
      </c>
      <c r="E2264" s="64">
        <v>44434</v>
      </c>
      <c r="F2264" s="65">
        <v>44434</v>
      </c>
      <c r="G2264" s="64">
        <v>44434.919944907408</v>
      </c>
    </row>
    <row r="2265" spans="1:7" outlineLevel="1" x14ac:dyDescent="0.25">
      <c r="A2265" t="s">
        <v>109</v>
      </c>
      <c r="B2265" t="str">
        <f t="shared" si="35"/>
        <v>NOK44433</v>
      </c>
      <c r="C2265" s="36" t="s">
        <v>325</v>
      </c>
      <c r="D2265" s="63">
        <v>0.14299999999999999</v>
      </c>
      <c r="E2265" s="64">
        <v>44433</v>
      </c>
      <c r="F2265" s="65">
        <v>44433</v>
      </c>
      <c r="G2265" s="64">
        <v>44433.919950543983</v>
      </c>
    </row>
    <row r="2266" spans="1:7" outlineLevel="1" x14ac:dyDescent="0.25">
      <c r="A2266" t="s">
        <v>109</v>
      </c>
      <c r="B2266" t="str">
        <f t="shared" si="35"/>
        <v>NOK44432</v>
      </c>
      <c r="C2266" s="36" t="s">
        <v>325</v>
      </c>
      <c r="D2266" s="63">
        <v>0.1426</v>
      </c>
      <c r="E2266" s="64">
        <v>44432</v>
      </c>
      <c r="F2266" s="65">
        <v>44432</v>
      </c>
      <c r="G2266" s="64">
        <v>44432.919876006941</v>
      </c>
    </row>
    <row r="2267" spans="1:7" outlineLevel="1" x14ac:dyDescent="0.25">
      <c r="A2267" t="s">
        <v>109</v>
      </c>
      <c r="B2267" t="str">
        <f t="shared" si="35"/>
        <v>NOK44431</v>
      </c>
      <c r="C2267" s="36" t="s">
        <v>325</v>
      </c>
      <c r="D2267" s="63">
        <v>0.14219999999999999</v>
      </c>
      <c r="E2267" s="64">
        <v>44431</v>
      </c>
      <c r="F2267" s="65">
        <v>44431</v>
      </c>
      <c r="G2267" s="64">
        <v>44431.919861076392</v>
      </c>
    </row>
    <row r="2268" spans="1:7" outlineLevel="1" x14ac:dyDescent="0.25">
      <c r="A2268" t="s">
        <v>109</v>
      </c>
      <c r="B2268" t="str">
        <f t="shared" si="35"/>
        <v>NOK44428</v>
      </c>
      <c r="C2268" s="36" t="s">
        <v>325</v>
      </c>
      <c r="D2268" s="63">
        <v>0.14219999999999999</v>
      </c>
      <c r="E2268" s="64">
        <v>44428</v>
      </c>
      <c r="F2268" s="65">
        <v>44430</v>
      </c>
      <c r="G2268" s="64">
        <v>44428.918752627316</v>
      </c>
    </row>
    <row r="2269" spans="1:7" outlineLevel="1" x14ac:dyDescent="0.25">
      <c r="A2269" t="s">
        <v>109</v>
      </c>
      <c r="B2269" t="str">
        <f t="shared" si="35"/>
        <v>NOK44427</v>
      </c>
      <c r="C2269" s="36" t="s">
        <v>325</v>
      </c>
      <c r="D2269" s="63">
        <v>0.14180000000000001</v>
      </c>
      <c r="E2269" s="64">
        <v>44427</v>
      </c>
      <c r="F2269" s="65">
        <v>44427</v>
      </c>
      <c r="G2269" s="64">
        <v>44427.918716400462</v>
      </c>
    </row>
    <row r="2270" spans="1:7" outlineLevel="1" x14ac:dyDescent="0.25">
      <c r="A2270" t="s">
        <v>109</v>
      </c>
      <c r="B2270" t="str">
        <f t="shared" si="35"/>
        <v>NOK44426</v>
      </c>
      <c r="C2270" s="36" t="s">
        <v>325</v>
      </c>
      <c r="D2270" s="63">
        <v>0.1419</v>
      </c>
      <c r="E2270" s="64">
        <v>44426</v>
      </c>
      <c r="F2270" s="65">
        <v>44426</v>
      </c>
      <c r="G2270" s="64">
        <v>44426.918656631948</v>
      </c>
    </row>
    <row r="2271" spans="1:7" outlineLevel="1" x14ac:dyDescent="0.25">
      <c r="A2271" t="s">
        <v>109</v>
      </c>
      <c r="B2271" t="str">
        <f t="shared" si="35"/>
        <v>NOK44425</v>
      </c>
      <c r="C2271" s="36" t="s">
        <v>325</v>
      </c>
      <c r="D2271" s="63">
        <v>0.14199999999999999</v>
      </c>
      <c r="E2271" s="64">
        <v>44425</v>
      </c>
      <c r="F2271" s="65">
        <v>44425</v>
      </c>
      <c r="G2271" s="64">
        <v>44425.918660914351</v>
      </c>
    </row>
    <row r="2272" spans="1:7" outlineLevel="1" x14ac:dyDescent="0.25">
      <c r="A2272" t="s">
        <v>109</v>
      </c>
      <c r="B2272" t="str">
        <f t="shared" si="35"/>
        <v>NOK44424</v>
      </c>
      <c r="C2272" s="36" t="s">
        <v>325</v>
      </c>
      <c r="D2272" s="63">
        <v>0.14230000000000001</v>
      </c>
      <c r="E2272" s="64">
        <v>44424</v>
      </c>
      <c r="F2272" s="65">
        <v>44424</v>
      </c>
      <c r="G2272" s="64">
        <v>44424.918611493056</v>
      </c>
    </row>
    <row r="2273" spans="1:7" outlineLevel="1" x14ac:dyDescent="0.25">
      <c r="A2273" t="s">
        <v>109</v>
      </c>
      <c r="B2273" t="str">
        <f t="shared" si="35"/>
        <v>NOK44421</v>
      </c>
      <c r="C2273" s="36" t="s">
        <v>325</v>
      </c>
      <c r="D2273" s="63">
        <v>0.14219999999999999</v>
      </c>
      <c r="E2273" s="64">
        <v>44421</v>
      </c>
      <c r="F2273" s="65">
        <v>44423</v>
      </c>
      <c r="G2273" s="64">
        <v>44421.918543518521</v>
      </c>
    </row>
    <row r="2274" spans="1:7" outlineLevel="1" x14ac:dyDescent="0.25">
      <c r="A2274" t="s">
        <v>109</v>
      </c>
      <c r="B2274" t="str">
        <f t="shared" si="35"/>
        <v>NOK44420</v>
      </c>
      <c r="C2274" s="36" t="s">
        <v>325</v>
      </c>
      <c r="D2274" s="63">
        <v>0.14149999999999999</v>
      </c>
      <c r="E2274" s="64">
        <v>44420</v>
      </c>
      <c r="F2274" s="65">
        <v>44420</v>
      </c>
      <c r="G2274" s="64">
        <v>44420.918509293981</v>
      </c>
    </row>
    <row r="2275" spans="1:7" outlineLevel="1" x14ac:dyDescent="0.25">
      <c r="A2275" t="s">
        <v>109</v>
      </c>
      <c r="B2275" t="str">
        <f t="shared" si="35"/>
        <v>NOK44419</v>
      </c>
      <c r="C2275" s="36" t="s">
        <v>325</v>
      </c>
      <c r="D2275" s="63">
        <v>0.14099999999999999</v>
      </c>
      <c r="E2275" s="64">
        <v>44419</v>
      </c>
      <c r="F2275" s="65">
        <v>44419</v>
      </c>
      <c r="G2275" s="64">
        <v>44419.918441747686</v>
      </c>
    </row>
    <row r="2276" spans="1:7" outlineLevel="1" x14ac:dyDescent="0.25">
      <c r="A2276" t="s">
        <v>109</v>
      </c>
      <c r="B2276" t="str">
        <f t="shared" si="35"/>
        <v>NOK44418</v>
      </c>
      <c r="C2276" s="36" t="s">
        <v>325</v>
      </c>
      <c r="D2276" s="63">
        <v>0.1404</v>
      </c>
      <c r="E2276" s="64">
        <v>44418</v>
      </c>
      <c r="F2276" s="65">
        <v>44418</v>
      </c>
      <c r="G2276" s="64">
        <v>44418.918465277777</v>
      </c>
    </row>
    <row r="2277" spans="1:7" outlineLevel="1" x14ac:dyDescent="0.25">
      <c r="A2277" t="s">
        <v>109</v>
      </c>
      <c r="B2277" t="str">
        <f t="shared" si="35"/>
        <v>NOK44417</v>
      </c>
      <c r="C2277" s="36" t="s">
        <v>325</v>
      </c>
      <c r="D2277" s="63">
        <v>0.14069999999999999</v>
      </c>
      <c r="E2277" s="64">
        <v>44417</v>
      </c>
      <c r="F2277" s="65">
        <v>44417</v>
      </c>
      <c r="G2277" s="64">
        <v>44417.918424386575</v>
      </c>
    </row>
    <row r="2278" spans="1:7" outlineLevel="1" x14ac:dyDescent="0.25">
      <c r="A2278" t="s">
        <v>109</v>
      </c>
      <c r="B2278" t="str">
        <f t="shared" si="35"/>
        <v>NOK44414</v>
      </c>
      <c r="C2278" s="36" t="s">
        <v>325</v>
      </c>
      <c r="D2278" s="63">
        <v>0.14149999999999999</v>
      </c>
      <c r="E2278" s="64">
        <v>44414</v>
      </c>
      <c r="F2278" s="65">
        <v>44416</v>
      </c>
      <c r="G2278" s="64">
        <v>44414.918323576392</v>
      </c>
    </row>
    <row r="2279" spans="1:7" outlineLevel="1" x14ac:dyDescent="0.25">
      <c r="A2279" t="s">
        <v>109</v>
      </c>
      <c r="B2279" t="str">
        <f t="shared" si="35"/>
        <v>NOK44413</v>
      </c>
      <c r="C2279" s="36" t="s">
        <v>325</v>
      </c>
      <c r="D2279" s="63">
        <v>0.14180000000000001</v>
      </c>
      <c r="E2279" s="64">
        <v>44413</v>
      </c>
      <c r="F2279" s="65">
        <v>44413</v>
      </c>
      <c r="G2279" s="64">
        <v>44413.918310763889</v>
      </c>
    </row>
    <row r="2280" spans="1:7" outlineLevel="1" x14ac:dyDescent="0.25">
      <c r="A2280" t="s">
        <v>109</v>
      </c>
      <c r="B2280" t="str">
        <f t="shared" si="35"/>
        <v>NOK44412</v>
      </c>
      <c r="C2280" s="36" t="s">
        <v>325</v>
      </c>
      <c r="D2280" s="63">
        <v>0.1421</v>
      </c>
      <c r="E2280" s="64">
        <v>44412</v>
      </c>
      <c r="F2280" s="65">
        <v>44412</v>
      </c>
      <c r="G2280" s="64">
        <v>44412.918273298608</v>
      </c>
    </row>
    <row r="2281" spans="1:7" outlineLevel="1" x14ac:dyDescent="0.25">
      <c r="A2281" t="s">
        <v>109</v>
      </c>
      <c r="B2281" t="str">
        <f t="shared" si="35"/>
        <v>NOK44411</v>
      </c>
      <c r="C2281" s="36" t="s">
        <v>325</v>
      </c>
      <c r="D2281" s="63">
        <v>0.1424</v>
      </c>
      <c r="E2281" s="64">
        <v>44411</v>
      </c>
      <c r="F2281" s="65">
        <v>44411</v>
      </c>
      <c r="G2281" s="64">
        <v>44411.918228668983</v>
      </c>
    </row>
    <row r="2282" spans="1:7" outlineLevel="1" x14ac:dyDescent="0.25">
      <c r="A2282" t="s">
        <v>109</v>
      </c>
      <c r="B2282" t="str">
        <f t="shared" si="35"/>
        <v>NOK44407</v>
      </c>
      <c r="C2282" s="36" t="s">
        <v>325</v>
      </c>
      <c r="D2282" s="63">
        <v>0.14130000000000001</v>
      </c>
      <c r="E2282" s="64">
        <v>44407</v>
      </c>
      <c r="F2282" s="65">
        <v>44410</v>
      </c>
      <c r="G2282" s="64">
        <v>44407.919968518516</v>
      </c>
    </row>
    <row r="2283" spans="1:7" outlineLevel="1" x14ac:dyDescent="0.25">
      <c r="A2283" t="s">
        <v>109</v>
      </c>
      <c r="B2283" t="str">
        <f t="shared" si="35"/>
        <v>NOK44406</v>
      </c>
      <c r="C2283" s="36" t="s">
        <v>325</v>
      </c>
      <c r="D2283" s="63">
        <v>0.1424</v>
      </c>
      <c r="E2283" s="64">
        <v>44406</v>
      </c>
      <c r="F2283" s="65">
        <v>44406</v>
      </c>
      <c r="G2283" s="64">
        <v>44406.919904664355</v>
      </c>
    </row>
    <row r="2284" spans="1:7" outlineLevel="1" x14ac:dyDescent="0.25">
      <c r="A2284" t="s">
        <v>109</v>
      </c>
      <c r="B2284" t="str">
        <f t="shared" si="35"/>
        <v>NOK44405</v>
      </c>
      <c r="C2284" s="36" t="s">
        <v>325</v>
      </c>
      <c r="D2284" s="63">
        <v>0.14199999999999999</v>
      </c>
      <c r="E2284" s="64">
        <v>44405</v>
      </c>
      <c r="F2284" s="65">
        <v>44405</v>
      </c>
      <c r="G2284" s="64">
        <v>44405.919886111114</v>
      </c>
    </row>
    <row r="2285" spans="1:7" outlineLevel="1" x14ac:dyDescent="0.25">
      <c r="A2285" t="s">
        <v>109</v>
      </c>
      <c r="B2285" t="str">
        <f t="shared" si="35"/>
        <v>NOK44404</v>
      </c>
      <c r="C2285" s="36" t="s">
        <v>325</v>
      </c>
      <c r="D2285" s="63">
        <v>0.14180000000000001</v>
      </c>
      <c r="E2285" s="64">
        <v>44404</v>
      </c>
      <c r="F2285" s="65">
        <v>44404</v>
      </c>
      <c r="G2285" s="64">
        <v>44404.919855983797</v>
      </c>
    </row>
    <row r="2286" spans="1:7" outlineLevel="1" x14ac:dyDescent="0.25">
      <c r="A2286" t="s">
        <v>109</v>
      </c>
      <c r="B2286" t="str">
        <f t="shared" si="35"/>
        <v>NOK44403</v>
      </c>
      <c r="C2286" s="36" t="s">
        <v>325</v>
      </c>
      <c r="D2286" s="63">
        <v>0.1421</v>
      </c>
      <c r="E2286" s="64">
        <v>44403</v>
      </c>
      <c r="F2286" s="65">
        <v>44403</v>
      </c>
      <c r="G2286" s="64">
        <v>44403.919816168978</v>
      </c>
    </row>
    <row r="2287" spans="1:7" outlineLevel="1" x14ac:dyDescent="0.25">
      <c r="A2287" t="s">
        <v>109</v>
      </c>
      <c r="B2287" t="str">
        <f t="shared" si="35"/>
        <v>NOK44400</v>
      </c>
      <c r="C2287" s="36" t="s">
        <v>325</v>
      </c>
      <c r="D2287" s="63">
        <v>0.1419</v>
      </c>
      <c r="E2287" s="64">
        <v>44400</v>
      </c>
      <c r="F2287" s="65">
        <v>44402</v>
      </c>
      <c r="G2287" s="64">
        <v>44400.920062534722</v>
      </c>
    </row>
    <row r="2288" spans="1:7" outlineLevel="1" x14ac:dyDescent="0.25">
      <c r="A2288" t="s">
        <v>109</v>
      </c>
      <c r="B2288" t="str">
        <f t="shared" si="35"/>
        <v>NOK44399</v>
      </c>
      <c r="C2288" s="36" t="s">
        <v>325</v>
      </c>
      <c r="D2288" s="63">
        <v>0.14199999999999999</v>
      </c>
      <c r="E2288" s="64">
        <v>44399</v>
      </c>
      <c r="F2288" s="65">
        <v>44399</v>
      </c>
      <c r="G2288" s="64">
        <v>44399.920058993055</v>
      </c>
    </row>
    <row r="2289" spans="1:7" outlineLevel="1" x14ac:dyDescent="0.25">
      <c r="A2289" t="s">
        <v>109</v>
      </c>
      <c r="B2289" t="str">
        <f t="shared" si="35"/>
        <v>NOK44398</v>
      </c>
      <c r="C2289" s="36" t="s">
        <v>325</v>
      </c>
      <c r="D2289" s="63">
        <v>0.14130000000000001</v>
      </c>
      <c r="E2289" s="64">
        <v>44398</v>
      </c>
      <c r="F2289" s="65">
        <v>44398</v>
      </c>
      <c r="G2289" s="64">
        <v>44398.919481446763</v>
      </c>
    </row>
    <row r="2290" spans="1:7" outlineLevel="1" x14ac:dyDescent="0.25">
      <c r="A2290" t="s">
        <v>109</v>
      </c>
      <c r="B2290" t="str">
        <f t="shared" si="35"/>
        <v>NOK44397</v>
      </c>
      <c r="C2290" s="36" t="s">
        <v>325</v>
      </c>
      <c r="D2290" s="63">
        <v>0.14099999999999999</v>
      </c>
      <c r="E2290" s="64">
        <v>44397</v>
      </c>
      <c r="F2290" s="65">
        <v>44397</v>
      </c>
      <c r="G2290" s="64">
        <v>44397.919423692132</v>
      </c>
    </row>
    <row r="2291" spans="1:7" outlineLevel="1" x14ac:dyDescent="0.25">
      <c r="A2291" t="s">
        <v>109</v>
      </c>
      <c r="B2291" t="str">
        <f t="shared" si="35"/>
        <v>NOK44396</v>
      </c>
      <c r="C2291" s="36" t="s">
        <v>325</v>
      </c>
      <c r="D2291" s="63">
        <v>0.1426</v>
      </c>
      <c r="E2291" s="64">
        <v>44396</v>
      </c>
      <c r="F2291" s="65">
        <v>44396</v>
      </c>
      <c r="G2291" s="64">
        <v>44396.919414351854</v>
      </c>
    </row>
    <row r="2292" spans="1:7" outlineLevel="1" x14ac:dyDescent="0.25">
      <c r="A2292" t="s">
        <v>109</v>
      </c>
      <c r="B2292" t="str">
        <f t="shared" si="35"/>
        <v>NOK44393</v>
      </c>
      <c r="C2292" s="36" t="s">
        <v>325</v>
      </c>
      <c r="D2292" s="63">
        <v>0.14249999999999999</v>
      </c>
      <c r="E2292" s="64">
        <v>44393</v>
      </c>
      <c r="F2292" s="65">
        <v>44395</v>
      </c>
      <c r="G2292" s="64">
        <v>44393.919365127316</v>
      </c>
    </row>
    <row r="2293" spans="1:7" outlineLevel="1" x14ac:dyDescent="0.25">
      <c r="A2293" t="s">
        <v>109</v>
      </c>
      <c r="B2293" t="str">
        <f t="shared" si="35"/>
        <v>NOK44392</v>
      </c>
      <c r="C2293" s="36" t="s">
        <v>325</v>
      </c>
      <c r="D2293" s="63">
        <v>0.1426</v>
      </c>
      <c r="E2293" s="64">
        <v>44392</v>
      </c>
      <c r="F2293" s="65">
        <v>44392</v>
      </c>
      <c r="G2293" s="64">
        <v>44392.919299687499</v>
      </c>
    </row>
    <row r="2294" spans="1:7" outlineLevel="1" x14ac:dyDescent="0.25">
      <c r="A2294" t="s">
        <v>109</v>
      </c>
      <c r="B2294" t="str">
        <f t="shared" si="35"/>
        <v>NOK44391</v>
      </c>
      <c r="C2294" s="36" t="s">
        <v>325</v>
      </c>
      <c r="D2294" s="63">
        <v>0.14299999999999999</v>
      </c>
      <c r="E2294" s="64">
        <v>44391</v>
      </c>
      <c r="F2294" s="65">
        <v>44391</v>
      </c>
      <c r="G2294" s="64">
        <v>44391.919279594906</v>
      </c>
    </row>
    <row r="2295" spans="1:7" outlineLevel="1" x14ac:dyDescent="0.25">
      <c r="A2295" t="s">
        <v>109</v>
      </c>
      <c r="B2295" t="str">
        <f t="shared" si="35"/>
        <v>NOK44390</v>
      </c>
      <c r="C2295" s="36" t="s">
        <v>325</v>
      </c>
      <c r="D2295" s="63">
        <v>0.1429</v>
      </c>
      <c r="E2295" s="64">
        <v>44390</v>
      </c>
      <c r="F2295" s="65">
        <v>44390</v>
      </c>
      <c r="G2295" s="64">
        <v>44390.919258182868</v>
      </c>
    </row>
    <row r="2296" spans="1:7" outlineLevel="1" x14ac:dyDescent="0.25">
      <c r="A2296" t="s">
        <v>109</v>
      </c>
      <c r="B2296" t="str">
        <f t="shared" si="35"/>
        <v>NOK44389</v>
      </c>
      <c r="C2296" s="36" t="s">
        <v>325</v>
      </c>
      <c r="D2296" s="63">
        <v>0.1434</v>
      </c>
      <c r="E2296" s="64">
        <v>44389</v>
      </c>
      <c r="F2296" s="65">
        <v>44389</v>
      </c>
      <c r="G2296" s="64">
        <v>44389.919246030091</v>
      </c>
    </row>
    <row r="2297" spans="1:7" outlineLevel="1" x14ac:dyDescent="0.25">
      <c r="A2297" t="s">
        <v>109</v>
      </c>
      <c r="B2297" t="str">
        <f t="shared" si="35"/>
        <v>NOK44386</v>
      </c>
      <c r="C2297" s="36" t="s">
        <v>325</v>
      </c>
      <c r="D2297" s="63">
        <v>0.1434</v>
      </c>
      <c r="E2297" s="64">
        <v>44386</v>
      </c>
      <c r="F2297" s="65">
        <v>44388</v>
      </c>
      <c r="G2297" s="64">
        <v>44386.919127974536</v>
      </c>
    </row>
    <row r="2298" spans="1:7" outlineLevel="1" x14ac:dyDescent="0.25">
      <c r="A2298" t="s">
        <v>109</v>
      </c>
      <c r="B2298" t="str">
        <f t="shared" si="35"/>
        <v>NOK44385</v>
      </c>
      <c r="C2298" s="36" t="s">
        <v>325</v>
      </c>
      <c r="D2298" s="63">
        <v>0.14269999999999999</v>
      </c>
      <c r="E2298" s="64">
        <v>44385</v>
      </c>
      <c r="F2298" s="65">
        <v>44385</v>
      </c>
      <c r="G2298" s="64">
        <v>44385.91910806713</v>
      </c>
    </row>
    <row r="2299" spans="1:7" outlineLevel="1" x14ac:dyDescent="0.25">
      <c r="A2299" t="s">
        <v>109</v>
      </c>
      <c r="B2299" t="str">
        <f t="shared" si="35"/>
        <v>NOK44384</v>
      </c>
      <c r="C2299" s="36" t="s">
        <v>325</v>
      </c>
      <c r="D2299" s="63">
        <v>0.1431</v>
      </c>
      <c r="E2299" s="64">
        <v>44384</v>
      </c>
      <c r="F2299" s="65">
        <v>44384</v>
      </c>
      <c r="G2299" s="64">
        <v>44384.919045949071</v>
      </c>
    </row>
    <row r="2300" spans="1:7" outlineLevel="1" x14ac:dyDescent="0.25">
      <c r="A2300" t="s">
        <v>109</v>
      </c>
      <c r="B2300" t="str">
        <f t="shared" si="35"/>
        <v>NOK44383</v>
      </c>
      <c r="C2300" s="36" t="s">
        <v>325</v>
      </c>
      <c r="D2300" s="63">
        <v>0.14330000000000001</v>
      </c>
      <c r="E2300" s="64">
        <v>44383</v>
      </c>
      <c r="F2300" s="65">
        <v>44383</v>
      </c>
      <c r="G2300" s="64">
        <v>44383.919047569441</v>
      </c>
    </row>
    <row r="2301" spans="1:7" outlineLevel="1" x14ac:dyDescent="0.25">
      <c r="A2301" t="s">
        <v>109</v>
      </c>
      <c r="B2301" t="str">
        <f t="shared" si="35"/>
        <v>NOK44382</v>
      </c>
      <c r="C2301" s="36" t="s">
        <v>325</v>
      </c>
      <c r="D2301" s="63">
        <v>0.14399999999999999</v>
      </c>
      <c r="E2301" s="64">
        <v>44382</v>
      </c>
      <c r="F2301" s="65">
        <v>44382</v>
      </c>
      <c r="G2301" s="64">
        <v>44382.91898545139</v>
      </c>
    </row>
    <row r="2302" spans="1:7" outlineLevel="1" x14ac:dyDescent="0.25">
      <c r="A2302" t="s">
        <v>109</v>
      </c>
      <c r="B2302" t="str">
        <f t="shared" si="35"/>
        <v>NOK44379</v>
      </c>
      <c r="C2302" s="36" t="s">
        <v>325</v>
      </c>
      <c r="D2302" s="63">
        <v>0.1434</v>
      </c>
      <c r="E2302" s="64">
        <v>44379</v>
      </c>
      <c r="F2302" s="65">
        <v>44381</v>
      </c>
      <c r="G2302" s="64">
        <v>44379.918892048612</v>
      </c>
    </row>
    <row r="2303" spans="1:7" outlineLevel="1" x14ac:dyDescent="0.25">
      <c r="A2303" t="s">
        <v>109</v>
      </c>
      <c r="B2303" t="str">
        <f t="shared" si="35"/>
        <v>NOK44377</v>
      </c>
      <c r="C2303" s="36" t="s">
        <v>325</v>
      </c>
      <c r="D2303" s="63">
        <v>0.14410000000000001</v>
      </c>
      <c r="E2303" s="64">
        <v>44377</v>
      </c>
      <c r="F2303" s="65">
        <v>44378</v>
      </c>
      <c r="G2303" s="64">
        <v>44377.918869212961</v>
      </c>
    </row>
    <row r="2304" spans="1:7" outlineLevel="1" x14ac:dyDescent="0.25">
      <c r="A2304" t="s">
        <v>109</v>
      </c>
      <c r="B2304" t="str">
        <f t="shared" si="35"/>
        <v>NOK44376</v>
      </c>
      <c r="C2304" s="36" t="s">
        <v>325</v>
      </c>
      <c r="D2304" s="63">
        <v>0.14460000000000001</v>
      </c>
      <c r="E2304" s="64">
        <v>44376</v>
      </c>
      <c r="F2304" s="65">
        <v>44376</v>
      </c>
      <c r="G2304" s="64">
        <v>44376.918810300929</v>
      </c>
    </row>
    <row r="2305" spans="1:7" outlineLevel="1" x14ac:dyDescent="0.25">
      <c r="A2305" t="s">
        <v>109</v>
      </c>
      <c r="B2305" t="str">
        <f t="shared" si="35"/>
        <v>NOK44375</v>
      </c>
      <c r="C2305" s="36" t="s">
        <v>325</v>
      </c>
      <c r="D2305" s="63">
        <v>0.1447</v>
      </c>
      <c r="E2305" s="64">
        <v>44375</v>
      </c>
      <c r="F2305" s="65">
        <v>44375</v>
      </c>
      <c r="G2305" s="64">
        <v>44375.918770104166</v>
      </c>
    </row>
    <row r="2306" spans="1:7" outlineLevel="1" x14ac:dyDescent="0.25">
      <c r="A2306" t="s">
        <v>109</v>
      </c>
      <c r="B2306" t="str">
        <f t="shared" si="35"/>
        <v>NOK44372</v>
      </c>
      <c r="C2306" s="36" t="s">
        <v>325</v>
      </c>
      <c r="D2306" s="63">
        <v>0.1449</v>
      </c>
      <c r="E2306" s="64">
        <v>44372</v>
      </c>
      <c r="F2306" s="65">
        <v>44374</v>
      </c>
      <c r="G2306" s="64">
        <v>44372.91870185185</v>
      </c>
    </row>
    <row r="2307" spans="1:7" outlineLevel="1" x14ac:dyDescent="0.25">
      <c r="A2307" t="s">
        <v>109</v>
      </c>
      <c r="B2307" t="str">
        <f t="shared" si="35"/>
        <v>NOK44371</v>
      </c>
      <c r="C2307" s="36" t="s">
        <v>325</v>
      </c>
      <c r="D2307" s="63">
        <v>0.14480000000000001</v>
      </c>
      <c r="E2307" s="64">
        <v>44371</v>
      </c>
      <c r="F2307" s="65">
        <v>44371</v>
      </c>
      <c r="G2307" s="64">
        <v>44371.919384872686</v>
      </c>
    </row>
    <row r="2308" spans="1:7" outlineLevel="1" x14ac:dyDescent="0.25">
      <c r="A2308" t="s">
        <v>109</v>
      </c>
      <c r="B2308" t="str">
        <f t="shared" si="35"/>
        <v>NOK44370</v>
      </c>
      <c r="C2308" s="36" t="s">
        <v>325</v>
      </c>
      <c r="D2308" s="63">
        <v>0.14430000000000001</v>
      </c>
      <c r="E2308" s="64">
        <v>44370</v>
      </c>
      <c r="F2308" s="65">
        <v>44370</v>
      </c>
      <c r="G2308" s="64">
        <v>44370.919366817128</v>
      </c>
    </row>
    <row r="2309" spans="1:7" outlineLevel="1" x14ac:dyDescent="0.25">
      <c r="A2309" t="s">
        <v>109</v>
      </c>
      <c r="B2309" t="str">
        <f t="shared" si="35"/>
        <v>NOK44369</v>
      </c>
      <c r="C2309" s="36" t="s">
        <v>325</v>
      </c>
      <c r="D2309" s="63">
        <v>0.14419999999999999</v>
      </c>
      <c r="E2309" s="64">
        <v>44369</v>
      </c>
      <c r="F2309" s="65">
        <v>44369</v>
      </c>
      <c r="G2309" s="64">
        <v>44369.919342939815</v>
      </c>
    </row>
    <row r="2310" spans="1:7" outlineLevel="1" x14ac:dyDescent="0.25">
      <c r="A2310" t="s">
        <v>109</v>
      </c>
      <c r="B2310" t="str">
        <f t="shared" ref="B2310:B2373" si="36">C2310&amp;E2310</f>
        <v>NOK44368</v>
      </c>
      <c r="C2310" s="36" t="s">
        <v>325</v>
      </c>
      <c r="D2310" s="63">
        <v>0.14399999999999999</v>
      </c>
      <c r="E2310" s="64">
        <v>44368</v>
      </c>
      <c r="F2310" s="65">
        <v>44368</v>
      </c>
      <c r="G2310" s="64">
        <v>44368.918054710652</v>
      </c>
    </row>
    <row r="2311" spans="1:7" outlineLevel="1" x14ac:dyDescent="0.25">
      <c r="A2311" t="s">
        <v>109</v>
      </c>
      <c r="B2311" t="str">
        <f t="shared" si="36"/>
        <v>NOK44365</v>
      </c>
      <c r="C2311" s="36" t="s">
        <v>325</v>
      </c>
      <c r="D2311" s="63">
        <v>0.14330000000000001</v>
      </c>
      <c r="E2311" s="64">
        <v>44365</v>
      </c>
      <c r="F2311" s="65">
        <v>44367</v>
      </c>
      <c r="G2311" s="64">
        <v>44365.918205787035</v>
      </c>
    </row>
    <row r="2312" spans="1:7" outlineLevel="1" x14ac:dyDescent="0.25">
      <c r="A2312" t="s">
        <v>109</v>
      </c>
      <c r="B2312" t="str">
        <f t="shared" si="36"/>
        <v>NOK44364</v>
      </c>
      <c r="C2312" s="36" t="s">
        <v>325</v>
      </c>
      <c r="D2312" s="63">
        <v>0.14460000000000001</v>
      </c>
      <c r="E2312" s="64">
        <v>44364</v>
      </c>
      <c r="F2312" s="65">
        <v>44364</v>
      </c>
      <c r="G2312" s="64">
        <v>44364.918171180558</v>
      </c>
    </row>
    <row r="2313" spans="1:7" outlineLevel="1" x14ac:dyDescent="0.25">
      <c r="A2313" t="s">
        <v>109</v>
      </c>
      <c r="B2313" t="str">
        <f t="shared" si="36"/>
        <v>NOK44363</v>
      </c>
      <c r="C2313" s="36" t="s">
        <v>325</v>
      </c>
      <c r="D2313" s="63">
        <v>0.1452</v>
      </c>
      <c r="E2313" s="64">
        <v>44363</v>
      </c>
      <c r="F2313" s="65">
        <v>44363</v>
      </c>
      <c r="G2313" s="64">
        <v>44363.918124571763</v>
      </c>
    </row>
    <row r="2314" spans="1:7" outlineLevel="1" x14ac:dyDescent="0.25">
      <c r="A2314" t="s">
        <v>109</v>
      </c>
      <c r="B2314" t="str">
        <f t="shared" si="36"/>
        <v>NOK44362</v>
      </c>
      <c r="C2314" s="36" t="s">
        <v>325</v>
      </c>
      <c r="D2314" s="63">
        <v>0.14630000000000001</v>
      </c>
      <c r="E2314" s="64">
        <v>44362</v>
      </c>
      <c r="F2314" s="65">
        <v>44362</v>
      </c>
      <c r="G2314" s="64">
        <v>44362.918103124997</v>
      </c>
    </row>
    <row r="2315" spans="1:7" outlineLevel="1" x14ac:dyDescent="0.25">
      <c r="A2315" t="s">
        <v>109</v>
      </c>
      <c r="B2315" t="str">
        <f t="shared" si="36"/>
        <v>NOK44361</v>
      </c>
      <c r="C2315" s="36" t="s">
        <v>325</v>
      </c>
      <c r="D2315" s="63">
        <v>0.1459</v>
      </c>
      <c r="E2315" s="64">
        <v>44361</v>
      </c>
      <c r="F2315" s="65">
        <v>44361</v>
      </c>
      <c r="G2315" s="64">
        <v>44361.918090196756</v>
      </c>
    </row>
    <row r="2316" spans="1:7" outlineLevel="1" x14ac:dyDescent="0.25">
      <c r="A2316" t="s">
        <v>109</v>
      </c>
      <c r="B2316" t="str">
        <f t="shared" si="36"/>
        <v>NOK44358</v>
      </c>
      <c r="C2316" s="36" t="s">
        <v>325</v>
      </c>
      <c r="D2316" s="63">
        <v>0.14560000000000001</v>
      </c>
      <c r="E2316" s="64">
        <v>44358</v>
      </c>
      <c r="F2316" s="65">
        <v>44360</v>
      </c>
      <c r="G2316" s="64">
        <v>44358.917920173611</v>
      </c>
    </row>
    <row r="2317" spans="1:7" outlineLevel="1" x14ac:dyDescent="0.25">
      <c r="A2317" t="s">
        <v>109</v>
      </c>
      <c r="B2317" t="str">
        <f t="shared" si="36"/>
        <v>NOK44357</v>
      </c>
      <c r="C2317" s="36" t="s">
        <v>325</v>
      </c>
      <c r="D2317" s="63">
        <v>0.14610000000000001</v>
      </c>
      <c r="E2317" s="64">
        <v>44357</v>
      </c>
      <c r="F2317" s="65">
        <v>44357</v>
      </c>
      <c r="G2317" s="64">
        <v>44357.917892511578</v>
      </c>
    </row>
    <row r="2318" spans="1:7" outlineLevel="1" x14ac:dyDescent="0.25">
      <c r="A2318" t="s">
        <v>109</v>
      </c>
      <c r="B2318" t="str">
        <f t="shared" si="36"/>
        <v>NOK44356</v>
      </c>
      <c r="C2318" s="36" t="s">
        <v>325</v>
      </c>
      <c r="D2318" s="63">
        <v>0.14630000000000001</v>
      </c>
      <c r="E2318" s="64">
        <v>44356</v>
      </c>
      <c r="F2318" s="65">
        <v>44356</v>
      </c>
      <c r="G2318" s="64">
        <v>44356.91785795139</v>
      </c>
    </row>
    <row r="2319" spans="1:7" outlineLevel="1" x14ac:dyDescent="0.25">
      <c r="A2319" t="s">
        <v>109</v>
      </c>
      <c r="B2319" t="str">
        <f t="shared" si="36"/>
        <v>NOK44355</v>
      </c>
      <c r="C2319" s="36" t="s">
        <v>325</v>
      </c>
      <c r="D2319" s="63">
        <v>0.14649999999999999</v>
      </c>
      <c r="E2319" s="64">
        <v>44355</v>
      </c>
      <c r="F2319" s="65">
        <v>44355</v>
      </c>
      <c r="G2319" s="64">
        <v>44355.917863807874</v>
      </c>
    </row>
    <row r="2320" spans="1:7" outlineLevel="1" x14ac:dyDescent="0.25">
      <c r="A2320" t="s">
        <v>109</v>
      </c>
      <c r="B2320" t="str">
        <f t="shared" si="36"/>
        <v>NOK44354</v>
      </c>
      <c r="C2320" s="36" t="s">
        <v>325</v>
      </c>
      <c r="D2320" s="63">
        <v>0.14610000000000001</v>
      </c>
      <c r="E2320" s="64">
        <v>44354</v>
      </c>
      <c r="F2320" s="65">
        <v>44354</v>
      </c>
      <c r="G2320" s="64">
        <v>44354.917840312497</v>
      </c>
    </row>
    <row r="2321" spans="1:7" outlineLevel="1" x14ac:dyDescent="0.25">
      <c r="A2321" t="s">
        <v>109</v>
      </c>
      <c r="B2321" t="str">
        <f t="shared" si="36"/>
        <v>NOK44351</v>
      </c>
      <c r="C2321" s="36" t="s">
        <v>325</v>
      </c>
      <c r="D2321" s="63">
        <v>0.14530000000000001</v>
      </c>
      <c r="E2321" s="64">
        <v>44351</v>
      </c>
      <c r="F2321" s="65">
        <v>44353</v>
      </c>
      <c r="G2321" s="64">
        <v>44351.917715474534</v>
      </c>
    </row>
    <row r="2322" spans="1:7" outlineLevel="1" x14ac:dyDescent="0.25">
      <c r="A2322" t="s">
        <v>109</v>
      </c>
      <c r="B2322" t="str">
        <f t="shared" si="36"/>
        <v>NOK44350</v>
      </c>
      <c r="C2322" s="36" t="s">
        <v>325</v>
      </c>
      <c r="D2322" s="63">
        <v>0.14449999999999999</v>
      </c>
      <c r="E2322" s="64">
        <v>44350</v>
      </c>
      <c r="F2322" s="65">
        <v>44350</v>
      </c>
      <c r="G2322" s="64">
        <v>44350.917738159726</v>
      </c>
    </row>
    <row r="2323" spans="1:7" outlineLevel="1" x14ac:dyDescent="0.25">
      <c r="A2323" t="s">
        <v>109</v>
      </c>
      <c r="B2323" t="str">
        <f t="shared" si="36"/>
        <v>NOK44349</v>
      </c>
      <c r="C2323" s="36" t="s">
        <v>325</v>
      </c>
      <c r="D2323" s="63">
        <v>0.14510000000000001</v>
      </c>
      <c r="E2323" s="64">
        <v>44349</v>
      </c>
      <c r="F2323" s="65">
        <v>44349</v>
      </c>
      <c r="G2323" s="64">
        <v>44349.917708136571</v>
      </c>
    </row>
    <row r="2324" spans="1:7" outlineLevel="1" x14ac:dyDescent="0.25">
      <c r="A2324" t="s">
        <v>109</v>
      </c>
      <c r="B2324" t="str">
        <f t="shared" si="36"/>
        <v>NOK44348</v>
      </c>
      <c r="C2324" s="36" t="s">
        <v>325</v>
      </c>
      <c r="D2324" s="63">
        <v>0.14510000000000001</v>
      </c>
      <c r="E2324" s="64">
        <v>44348</v>
      </c>
      <c r="F2324" s="65">
        <v>44348</v>
      </c>
      <c r="G2324" s="64">
        <v>44348.917672071759</v>
      </c>
    </row>
    <row r="2325" spans="1:7" outlineLevel="1" x14ac:dyDescent="0.25">
      <c r="A2325" t="s">
        <v>109</v>
      </c>
      <c r="B2325" t="str">
        <f t="shared" si="36"/>
        <v>NOK44347</v>
      </c>
      <c r="C2325" s="36" t="s">
        <v>325</v>
      </c>
      <c r="D2325" s="63">
        <v>0.1449</v>
      </c>
      <c r="E2325" s="64">
        <v>44347</v>
      </c>
      <c r="F2325" s="65">
        <v>44347</v>
      </c>
      <c r="G2325" s="64">
        <v>44347.917655173609</v>
      </c>
    </row>
    <row r="2326" spans="1:7" outlineLevel="1" x14ac:dyDescent="0.25">
      <c r="A2326" t="s">
        <v>109</v>
      </c>
      <c r="B2326" t="str">
        <f t="shared" si="36"/>
        <v>NOK44344</v>
      </c>
      <c r="C2326" s="36" t="s">
        <v>325</v>
      </c>
      <c r="D2326" s="63">
        <v>0.14460000000000001</v>
      </c>
      <c r="E2326" s="64">
        <v>44344</v>
      </c>
      <c r="F2326" s="65">
        <v>44346</v>
      </c>
      <c r="G2326" s="64">
        <v>44344.917453703703</v>
      </c>
    </row>
    <row r="2327" spans="1:7" outlineLevel="1" x14ac:dyDescent="0.25">
      <c r="A2327" t="s">
        <v>109</v>
      </c>
      <c r="B2327" t="str">
        <f t="shared" si="36"/>
        <v>NOK44343</v>
      </c>
      <c r="C2327" s="36" t="s">
        <v>325</v>
      </c>
      <c r="D2327" s="63">
        <v>0.14449999999999999</v>
      </c>
      <c r="E2327" s="64">
        <v>44343</v>
      </c>
      <c r="F2327" s="65">
        <v>44343</v>
      </c>
      <c r="G2327" s="64">
        <v>44343.917387303241</v>
      </c>
    </row>
    <row r="2328" spans="1:7" outlineLevel="1" x14ac:dyDescent="0.25">
      <c r="A2328" t="s">
        <v>109</v>
      </c>
      <c r="B2328" t="str">
        <f t="shared" si="36"/>
        <v>NOK44342</v>
      </c>
      <c r="C2328" s="36" t="s">
        <v>325</v>
      </c>
      <c r="D2328" s="63">
        <v>0.14510000000000001</v>
      </c>
      <c r="E2328" s="64">
        <v>44342</v>
      </c>
      <c r="F2328" s="65">
        <v>44342</v>
      </c>
      <c r="G2328" s="64">
        <v>44342.917349768519</v>
      </c>
    </row>
    <row r="2329" spans="1:7" outlineLevel="1" x14ac:dyDescent="0.25">
      <c r="A2329" t="s">
        <v>109</v>
      </c>
      <c r="B2329" t="str">
        <f t="shared" si="36"/>
        <v>NOK44341</v>
      </c>
      <c r="C2329" s="36" t="s">
        <v>325</v>
      </c>
      <c r="D2329" s="63">
        <v>0.14510000000000001</v>
      </c>
      <c r="E2329" s="64">
        <v>44341</v>
      </c>
      <c r="F2329" s="65">
        <v>44341</v>
      </c>
      <c r="G2329" s="64">
        <v>44341.917325497685</v>
      </c>
    </row>
    <row r="2330" spans="1:7" outlineLevel="1" x14ac:dyDescent="0.25">
      <c r="A2330" t="s">
        <v>109</v>
      </c>
      <c r="B2330" t="str">
        <f t="shared" si="36"/>
        <v>NOK44337</v>
      </c>
      <c r="C2330" s="36" t="s">
        <v>325</v>
      </c>
      <c r="D2330" s="63">
        <v>0.14399999999999999</v>
      </c>
      <c r="E2330" s="64">
        <v>44337</v>
      </c>
      <c r="F2330" s="65">
        <v>44340</v>
      </c>
      <c r="G2330" s="64">
        <v>44337.920093368055</v>
      </c>
    </row>
    <row r="2331" spans="1:7" outlineLevel="1" x14ac:dyDescent="0.25">
      <c r="A2331" t="s">
        <v>109</v>
      </c>
      <c r="B2331" t="str">
        <f t="shared" si="36"/>
        <v>NOK44336</v>
      </c>
      <c r="C2331" s="36" t="s">
        <v>325</v>
      </c>
      <c r="D2331" s="63">
        <v>0.1452</v>
      </c>
      <c r="E2331" s="64">
        <v>44336</v>
      </c>
      <c r="F2331" s="65">
        <v>44336</v>
      </c>
      <c r="G2331" s="64">
        <v>44336.920090127314</v>
      </c>
    </row>
    <row r="2332" spans="1:7" outlineLevel="1" x14ac:dyDescent="0.25">
      <c r="A2332" t="s">
        <v>109</v>
      </c>
      <c r="B2332" t="str">
        <f t="shared" si="36"/>
        <v>NOK44335</v>
      </c>
      <c r="C2332" s="36" t="s">
        <v>325</v>
      </c>
      <c r="D2332" s="63">
        <v>0.1459</v>
      </c>
      <c r="E2332" s="64">
        <v>44335</v>
      </c>
      <c r="F2332" s="65">
        <v>44335</v>
      </c>
      <c r="G2332" s="64">
        <v>44335.9200403125</v>
      </c>
    </row>
    <row r="2333" spans="1:7" outlineLevel="1" x14ac:dyDescent="0.25">
      <c r="A2333" t="s">
        <v>109</v>
      </c>
      <c r="B2333" t="str">
        <f t="shared" si="36"/>
        <v>NOK44334</v>
      </c>
      <c r="C2333" s="36" t="s">
        <v>325</v>
      </c>
      <c r="D2333" s="63">
        <v>0.14680000000000001</v>
      </c>
      <c r="E2333" s="64">
        <v>44334</v>
      </c>
      <c r="F2333" s="65">
        <v>44334</v>
      </c>
      <c r="G2333" s="64">
        <v>44334.919997766207</v>
      </c>
    </row>
    <row r="2334" spans="1:7" outlineLevel="1" x14ac:dyDescent="0.25">
      <c r="A2334" t="s">
        <v>109</v>
      </c>
      <c r="B2334" t="str">
        <f t="shared" si="36"/>
        <v>NOK44333</v>
      </c>
      <c r="C2334" s="36" t="s">
        <v>325</v>
      </c>
      <c r="D2334" s="63">
        <v>0.14610000000000001</v>
      </c>
      <c r="E2334" s="64">
        <v>44333</v>
      </c>
      <c r="F2334" s="65">
        <v>44333</v>
      </c>
      <c r="G2334" s="64">
        <v>44333.919976469908</v>
      </c>
    </row>
    <row r="2335" spans="1:7" outlineLevel="1" x14ac:dyDescent="0.25">
      <c r="A2335" t="s">
        <v>109</v>
      </c>
      <c r="B2335" t="str">
        <f t="shared" si="36"/>
        <v>NOK44330</v>
      </c>
      <c r="C2335" s="36" t="s">
        <v>325</v>
      </c>
      <c r="D2335" s="63">
        <v>0.1469</v>
      </c>
      <c r="E2335" s="64">
        <v>44330</v>
      </c>
      <c r="F2335" s="65">
        <v>44332</v>
      </c>
      <c r="G2335" s="64">
        <v>44330.919939085645</v>
      </c>
    </row>
    <row r="2336" spans="1:7" outlineLevel="1" x14ac:dyDescent="0.25">
      <c r="A2336" t="s">
        <v>109</v>
      </c>
      <c r="B2336" t="str">
        <f t="shared" si="36"/>
        <v>NOK44329</v>
      </c>
      <c r="C2336" s="36" t="s">
        <v>325</v>
      </c>
      <c r="D2336" s="63">
        <v>0.1452</v>
      </c>
      <c r="E2336" s="64">
        <v>44329</v>
      </c>
      <c r="F2336" s="65">
        <v>44329</v>
      </c>
      <c r="G2336" s="64">
        <v>44329.919875428241</v>
      </c>
    </row>
    <row r="2337" spans="1:7" outlineLevel="1" x14ac:dyDescent="0.25">
      <c r="A2337" t="s">
        <v>109</v>
      </c>
      <c r="B2337" t="str">
        <f t="shared" si="36"/>
        <v>NOK44328</v>
      </c>
      <c r="C2337" s="36" t="s">
        <v>325</v>
      </c>
      <c r="D2337" s="63">
        <v>0.1454</v>
      </c>
      <c r="E2337" s="64">
        <v>44328</v>
      </c>
      <c r="F2337" s="65">
        <v>44328</v>
      </c>
      <c r="G2337" s="64">
        <v>44328.919883831019</v>
      </c>
    </row>
    <row r="2338" spans="1:7" outlineLevel="1" x14ac:dyDescent="0.25">
      <c r="A2338" t="s">
        <v>109</v>
      </c>
      <c r="B2338" t="str">
        <f t="shared" si="36"/>
        <v>NOK44327</v>
      </c>
      <c r="C2338" s="36" t="s">
        <v>325</v>
      </c>
      <c r="D2338" s="63">
        <v>0.14649999999999999</v>
      </c>
      <c r="E2338" s="64">
        <v>44327</v>
      </c>
      <c r="F2338" s="65">
        <v>44327</v>
      </c>
      <c r="G2338" s="64">
        <v>44327.919845370372</v>
      </c>
    </row>
    <row r="2339" spans="1:7" outlineLevel="1" x14ac:dyDescent="0.25">
      <c r="A2339" t="s">
        <v>109</v>
      </c>
      <c r="B2339" t="str">
        <f t="shared" si="36"/>
        <v>NOK44326</v>
      </c>
      <c r="C2339" s="36" t="s">
        <v>325</v>
      </c>
      <c r="D2339" s="63">
        <v>0.14680000000000001</v>
      </c>
      <c r="E2339" s="64">
        <v>44326</v>
      </c>
      <c r="F2339" s="65">
        <v>44326</v>
      </c>
      <c r="G2339" s="64">
        <v>44326.9198096412</v>
      </c>
    </row>
    <row r="2340" spans="1:7" outlineLevel="1" x14ac:dyDescent="0.25">
      <c r="A2340" t="s">
        <v>109</v>
      </c>
      <c r="B2340" t="str">
        <f t="shared" si="36"/>
        <v>NOK44323</v>
      </c>
      <c r="C2340" s="36" t="s">
        <v>325</v>
      </c>
      <c r="D2340" s="63">
        <v>0.14760000000000001</v>
      </c>
      <c r="E2340" s="64">
        <v>44323</v>
      </c>
      <c r="F2340" s="65">
        <v>44325</v>
      </c>
      <c r="G2340" s="64">
        <v>44323.919742627317</v>
      </c>
    </row>
    <row r="2341" spans="1:7" outlineLevel="1" x14ac:dyDescent="0.25">
      <c r="A2341" t="s">
        <v>109</v>
      </c>
      <c r="B2341" t="str">
        <f t="shared" si="36"/>
        <v>NOK44322</v>
      </c>
      <c r="C2341" s="36" t="s">
        <v>325</v>
      </c>
      <c r="D2341" s="63">
        <v>0.14660000000000001</v>
      </c>
      <c r="E2341" s="64">
        <v>44322</v>
      </c>
      <c r="F2341" s="65">
        <v>44322</v>
      </c>
      <c r="G2341" s="64">
        <v>44322.918575578704</v>
      </c>
    </row>
    <row r="2342" spans="1:7" outlineLevel="1" x14ac:dyDescent="0.25">
      <c r="A2342" t="s">
        <v>109</v>
      </c>
      <c r="B2342" t="str">
        <f t="shared" si="36"/>
        <v>NOK44321</v>
      </c>
      <c r="C2342" s="36" t="s">
        <v>325</v>
      </c>
      <c r="D2342" s="63">
        <v>0.1469</v>
      </c>
      <c r="E2342" s="64">
        <v>44321</v>
      </c>
      <c r="F2342" s="65">
        <v>44321</v>
      </c>
      <c r="G2342" s="64">
        <v>44321.91852835648</v>
      </c>
    </row>
    <row r="2343" spans="1:7" outlineLevel="1" x14ac:dyDescent="0.25">
      <c r="A2343" t="s">
        <v>109</v>
      </c>
      <c r="B2343" t="str">
        <f t="shared" si="36"/>
        <v>NOK44320</v>
      </c>
      <c r="C2343" s="36" t="s">
        <v>325</v>
      </c>
      <c r="D2343" s="63">
        <v>0.1477</v>
      </c>
      <c r="E2343" s="64">
        <v>44320</v>
      </c>
      <c r="F2343" s="65">
        <v>44320</v>
      </c>
      <c r="G2343" s="64">
        <v>44320.918500891203</v>
      </c>
    </row>
    <row r="2344" spans="1:7" outlineLevel="1" x14ac:dyDescent="0.25">
      <c r="A2344" t="s">
        <v>109</v>
      </c>
      <c r="B2344" t="str">
        <f t="shared" si="36"/>
        <v>NOK44319</v>
      </c>
      <c r="C2344" s="36" t="s">
        <v>325</v>
      </c>
      <c r="D2344" s="63">
        <v>0.14810000000000001</v>
      </c>
      <c r="E2344" s="64">
        <v>44319</v>
      </c>
      <c r="F2344" s="65">
        <v>44319</v>
      </c>
      <c r="G2344" s="64">
        <v>44319.918448692129</v>
      </c>
    </row>
    <row r="2345" spans="1:7" outlineLevel="1" x14ac:dyDescent="0.25">
      <c r="A2345" t="s">
        <v>109</v>
      </c>
      <c r="B2345" t="str">
        <f t="shared" si="36"/>
        <v>NOK44316</v>
      </c>
      <c r="C2345" s="36" t="s">
        <v>325</v>
      </c>
      <c r="D2345" s="63">
        <v>0.1482</v>
      </c>
      <c r="E2345" s="64">
        <v>44316</v>
      </c>
      <c r="F2345" s="65">
        <v>44318</v>
      </c>
      <c r="G2345" s="64">
        <v>44316.918249918985</v>
      </c>
    </row>
    <row r="2346" spans="1:7" outlineLevel="1" x14ac:dyDescent="0.25">
      <c r="A2346" t="s">
        <v>109</v>
      </c>
      <c r="B2346" t="str">
        <f t="shared" si="36"/>
        <v>NOK44315</v>
      </c>
      <c r="C2346" s="36" t="s">
        <v>325</v>
      </c>
      <c r="D2346" s="63">
        <v>0.14990000000000001</v>
      </c>
      <c r="E2346" s="64">
        <v>44315</v>
      </c>
      <c r="F2346" s="65">
        <v>44315</v>
      </c>
      <c r="G2346" s="64">
        <v>44315.91824791667</v>
      </c>
    </row>
    <row r="2347" spans="1:7" outlineLevel="1" x14ac:dyDescent="0.25">
      <c r="A2347" t="s">
        <v>109</v>
      </c>
      <c r="B2347" t="str">
        <f t="shared" si="36"/>
        <v>NOK44246</v>
      </c>
      <c r="C2347" s="36" t="s">
        <v>325</v>
      </c>
      <c r="D2347" s="63">
        <v>0.1492</v>
      </c>
      <c r="E2347" s="64">
        <v>44246</v>
      </c>
      <c r="F2347" s="65">
        <v>44314</v>
      </c>
      <c r="G2347" s="64">
        <v>44246.918008333334</v>
      </c>
    </row>
    <row r="2348" spans="1:7" outlineLevel="1" x14ac:dyDescent="0.25">
      <c r="A2348" t="s">
        <v>109</v>
      </c>
      <c r="B2348" t="str">
        <f t="shared" si="36"/>
        <v>NOK44245</v>
      </c>
      <c r="C2348" s="36" t="s">
        <v>325</v>
      </c>
      <c r="D2348" s="63">
        <v>0.14979999999999999</v>
      </c>
      <c r="E2348" s="64">
        <v>44245</v>
      </c>
      <c r="F2348" s="65">
        <v>44245</v>
      </c>
      <c r="G2348" s="64">
        <v>44245.917984837964</v>
      </c>
    </row>
    <row r="2349" spans="1:7" outlineLevel="1" x14ac:dyDescent="0.25">
      <c r="A2349" t="s">
        <v>109</v>
      </c>
      <c r="B2349" t="str">
        <f t="shared" si="36"/>
        <v>NOK44244</v>
      </c>
      <c r="C2349" s="36" t="s">
        <v>325</v>
      </c>
      <c r="D2349" s="63">
        <v>0.14940000000000001</v>
      </c>
      <c r="E2349" s="64">
        <v>44244</v>
      </c>
      <c r="F2349" s="65">
        <v>44244</v>
      </c>
      <c r="G2349" s="64">
        <v>44244.917880706016</v>
      </c>
    </row>
    <row r="2350" spans="1:7" outlineLevel="1" x14ac:dyDescent="0.25">
      <c r="A2350" t="s">
        <v>109</v>
      </c>
      <c r="B2350" t="str">
        <f t="shared" si="36"/>
        <v>NOK44243</v>
      </c>
      <c r="C2350" s="36" t="s">
        <v>325</v>
      </c>
      <c r="D2350" s="63">
        <v>0.15040000000000001</v>
      </c>
      <c r="E2350" s="64">
        <v>44243</v>
      </c>
      <c r="F2350" s="65">
        <v>44243</v>
      </c>
      <c r="G2350" s="64">
        <v>44243.917890659723</v>
      </c>
    </row>
    <row r="2351" spans="1:7" outlineLevel="1" x14ac:dyDescent="0.25">
      <c r="A2351" t="s">
        <v>109</v>
      </c>
      <c r="B2351" t="str">
        <f t="shared" si="36"/>
        <v>NOK44239</v>
      </c>
      <c r="C2351" s="36" t="s">
        <v>325</v>
      </c>
      <c r="D2351" s="63">
        <v>0.15</v>
      </c>
      <c r="E2351" s="64">
        <v>44239</v>
      </c>
      <c r="F2351" s="65">
        <v>44242</v>
      </c>
      <c r="G2351" s="64">
        <v>44239.917737233794</v>
      </c>
    </row>
    <row r="2352" spans="1:7" outlineLevel="1" x14ac:dyDescent="0.25">
      <c r="A2352" t="s">
        <v>109</v>
      </c>
      <c r="B2352" t="str">
        <f t="shared" si="36"/>
        <v>NOK44238</v>
      </c>
      <c r="C2352" s="36" t="s">
        <v>325</v>
      </c>
      <c r="D2352" s="63">
        <v>0.14979999999999999</v>
      </c>
      <c r="E2352" s="64">
        <v>44238</v>
      </c>
      <c r="F2352" s="65">
        <v>44238</v>
      </c>
      <c r="G2352" s="64">
        <v>44238.917699456018</v>
      </c>
    </row>
    <row r="2353" spans="1:7" outlineLevel="1" x14ac:dyDescent="0.25">
      <c r="A2353" t="s">
        <v>109</v>
      </c>
      <c r="B2353" t="str">
        <f t="shared" si="36"/>
        <v>NOK44237</v>
      </c>
      <c r="C2353" s="36" t="s">
        <v>325</v>
      </c>
      <c r="D2353" s="63">
        <v>0.15029999999999999</v>
      </c>
      <c r="E2353" s="64">
        <v>44237</v>
      </c>
      <c r="F2353" s="65">
        <v>44237</v>
      </c>
      <c r="G2353" s="64">
        <v>44237.917652314813</v>
      </c>
    </row>
    <row r="2354" spans="1:7" outlineLevel="1" x14ac:dyDescent="0.25">
      <c r="A2354" t="s">
        <v>109</v>
      </c>
      <c r="B2354" t="str">
        <f t="shared" si="36"/>
        <v>NOK44236</v>
      </c>
      <c r="C2354" s="36" t="s">
        <v>325</v>
      </c>
      <c r="D2354" s="63">
        <v>0.1502</v>
      </c>
      <c r="E2354" s="64">
        <v>44236</v>
      </c>
      <c r="F2354" s="65">
        <v>44236</v>
      </c>
      <c r="G2354" s="64">
        <v>44236.917621990739</v>
      </c>
    </row>
    <row r="2355" spans="1:7" outlineLevel="1" x14ac:dyDescent="0.25">
      <c r="A2355" t="s">
        <v>109</v>
      </c>
      <c r="B2355" t="str">
        <f t="shared" si="36"/>
        <v>NOK44235</v>
      </c>
      <c r="C2355" s="36" t="s">
        <v>325</v>
      </c>
      <c r="D2355" s="63">
        <v>0.14979999999999999</v>
      </c>
      <c r="E2355" s="64">
        <v>44235</v>
      </c>
      <c r="F2355" s="65">
        <v>44235</v>
      </c>
      <c r="G2355" s="64">
        <v>44235.917557141205</v>
      </c>
    </row>
    <row r="2356" spans="1:7" outlineLevel="1" x14ac:dyDescent="0.25">
      <c r="A2356" t="s">
        <v>109</v>
      </c>
      <c r="B2356" t="str">
        <f t="shared" si="36"/>
        <v>NOK44232</v>
      </c>
      <c r="C2356" s="36" t="s">
        <v>325</v>
      </c>
      <c r="D2356" s="63">
        <v>0.14949999999999999</v>
      </c>
      <c r="E2356" s="64">
        <v>44232</v>
      </c>
      <c r="F2356" s="65">
        <v>44234</v>
      </c>
      <c r="G2356" s="64">
        <v>44232.917487766201</v>
      </c>
    </row>
    <row r="2357" spans="1:7" outlineLevel="1" x14ac:dyDescent="0.25">
      <c r="A2357" t="s">
        <v>109</v>
      </c>
      <c r="B2357" t="str">
        <f t="shared" si="36"/>
        <v>NOK44231</v>
      </c>
      <c r="C2357" s="36" t="s">
        <v>325</v>
      </c>
      <c r="D2357" s="63">
        <v>0.1484</v>
      </c>
      <c r="E2357" s="64">
        <v>44231</v>
      </c>
      <c r="F2357" s="65">
        <v>44231</v>
      </c>
      <c r="G2357" s="64">
        <v>44231.917429942128</v>
      </c>
    </row>
    <row r="2358" spans="1:7" outlineLevel="1" x14ac:dyDescent="0.25">
      <c r="A2358" t="s">
        <v>109</v>
      </c>
      <c r="B2358" t="str">
        <f t="shared" si="36"/>
        <v>NOK44230</v>
      </c>
      <c r="C2358" s="36" t="s">
        <v>325</v>
      </c>
      <c r="D2358" s="63">
        <v>0.1487</v>
      </c>
      <c r="E2358" s="64">
        <v>44230</v>
      </c>
      <c r="F2358" s="65">
        <v>44230</v>
      </c>
      <c r="G2358" s="64">
        <v>44230.917380127314</v>
      </c>
    </row>
    <row r="2359" spans="1:7" outlineLevel="1" x14ac:dyDescent="0.25">
      <c r="A2359" t="s">
        <v>109</v>
      </c>
      <c r="B2359" t="str">
        <f t="shared" si="36"/>
        <v>NOK44229</v>
      </c>
      <c r="C2359" s="36" t="s">
        <v>325</v>
      </c>
      <c r="D2359" s="63">
        <v>0.1487</v>
      </c>
      <c r="E2359" s="64">
        <v>44229</v>
      </c>
      <c r="F2359" s="65">
        <v>44229</v>
      </c>
      <c r="G2359" s="64">
        <v>44229.917329745367</v>
      </c>
    </row>
    <row r="2360" spans="1:7" outlineLevel="1" x14ac:dyDescent="0.25">
      <c r="A2360" t="s">
        <v>109</v>
      </c>
      <c r="B2360" t="str">
        <f t="shared" si="36"/>
        <v>NOK44228</v>
      </c>
      <c r="C2360" s="36" t="s">
        <v>325</v>
      </c>
      <c r="D2360" s="63">
        <v>0.14929999999999999</v>
      </c>
      <c r="E2360" s="64">
        <v>44228</v>
      </c>
      <c r="F2360" s="65">
        <v>44228</v>
      </c>
      <c r="G2360" s="64">
        <v>44228.917283182869</v>
      </c>
    </row>
    <row r="2361" spans="1:7" outlineLevel="1" x14ac:dyDescent="0.25">
      <c r="A2361" t="s">
        <v>109</v>
      </c>
      <c r="B2361" t="str">
        <f t="shared" si="36"/>
        <v>NOK44225</v>
      </c>
      <c r="C2361" s="36" t="s">
        <v>325</v>
      </c>
      <c r="D2361" s="63">
        <v>0.14949999999999999</v>
      </c>
      <c r="E2361" s="64">
        <v>44225</v>
      </c>
      <c r="F2361" s="65">
        <v>44227</v>
      </c>
      <c r="G2361" s="64">
        <v>44225.91721565972</v>
      </c>
    </row>
    <row r="2362" spans="1:7" outlineLevel="1" x14ac:dyDescent="0.25">
      <c r="A2362" t="s">
        <v>109</v>
      </c>
      <c r="B2362" t="str">
        <f t="shared" si="36"/>
        <v>NOK44224</v>
      </c>
      <c r="C2362" s="36" t="s">
        <v>325</v>
      </c>
      <c r="D2362" s="63">
        <v>0.14879999999999999</v>
      </c>
      <c r="E2362" s="64">
        <v>44224</v>
      </c>
      <c r="F2362" s="65">
        <v>44224</v>
      </c>
      <c r="G2362" s="64">
        <v>44224.917155405092</v>
      </c>
    </row>
    <row r="2363" spans="1:7" outlineLevel="1" x14ac:dyDescent="0.25">
      <c r="A2363" t="s">
        <v>109</v>
      </c>
      <c r="B2363" t="str">
        <f t="shared" si="36"/>
        <v>NOK44223</v>
      </c>
      <c r="C2363" s="36" t="s">
        <v>325</v>
      </c>
      <c r="D2363" s="63">
        <v>0.1479</v>
      </c>
      <c r="E2363" s="64">
        <v>44223</v>
      </c>
      <c r="F2363" s="65">
        <v>44223</v>
      </c>
      <c r="G2363" s="64">
        <v>44223.917128668982</v>
      </c>
    </row>
    <row r="2364" spans="1:7" outlineLevel="1" x14ac:dyDescent="0.25">
      <c r="A2364" t="s">
        <v>109</v>
      </c>
      <c r="B2364" t="str">
        <f t="shared" si="36"/>
        <v>NOK44222</v>
      </c>
      <c r="C2364" s="36" t="s">
        <v>325</v>
      </c>
      <c r="D2364" s="63">
        <v>0.14879999999999999</v>
      </c>
      <c r="E2364" s="64">
        <v>44222</v>
      </c>
      <c r="F2364" s="65">
        <v>44222</v>
      </c>
      <c r="G2364" s="64">
        <v>44222.917079432867</v>
      </c>
    </row>
    <row r="2365" spans="1:7" outlineLevel="1" x14ac:dyDescent="0.25">
      <c r="A2365" t="s">
        <v>109</v>
      </c>
      <c r="B2365" t="str">
        <f t="shared" si="36"/>
        <v>NOK44221</v>
      </c>
      <c r="C2365" s="36" t="s">
        <v>325</v>
      </c>
      <c r="D2365" s="63">
        <v>0.14910000000000001</v>
      </c>
      <c r="E2365" s="64">
        <v>44221</v>
      </c>
      <c r="F2365" s="65">
        <v>44221</v>
      </c>
      <c r="G2365" s="64">
        <v>44221.917050266202</v>
      </c>
    </row>
    <row r="2366" spans="1:7" outlineLevel="1" x14ac:dyDescent="0.25">
      <c r="A2366" t="s">
        <v>109</v>
      </c>
      <c r="B2366" t="str">
        <f t="shared" si="36"/>
        <v>NOK44218</v>
      </c>
      <c r="C2366" s="36" t="s">
        <v>325</v>
      </c>
      <c r="D2366" s="63">
        <v>0.14979999999999999</v>
      </c>
      <c r="E2366" s="64">
        <v>44218</v>
      </c>
      <c r="F2366" s="65">
        <v>44220</v>
      </c>
      <c r="G2366" s="64">
        <v>44218.919574305553</v>
      </c>
    </row>
    <row r="2367" spans="1:7" outlineLevel="1" x14ac:dyDescent="0.25">
      <c r="A2367" t="s">
        <v>109</v>
      </c>
      <c r="B2367" t="str">
        <f t="shared" si="36"/>
        <v>NOK44217</v>
      </c>
      <c r="C2367" s="36" t="s">
        <v>325</v>
      </c>
      <c r="D2367" s="63">
        <v>0.14979999999999999</v>
      </c>
      <c r="E2367" s="64">
        <v>44217</v>
      </c>
      <c r="F2367" s="65">
        <v>44217</v>
      </c>
      <c r="G2367" s="64">
        <v>44217.919526585647</v>
      </c>
    </row>
    <row r="2368" spans="1:7" outlineLevel="1" x14ac:dyDescent="0.25">
      <c r="A2368" t="s">
        <v>109</v>
      </c>
      <c r="B2368" t="str">
        <f t="shared" si="36"/>
        <v>NOK44216</v>
      </c>
      <c r="C2368" s="36" t="s">
        <v>325</v>
      </c>
      <c r="D2368" s="63">
        <v>0.14879999999999999</v>
      </c>
      <c r="E2368" s="64">
        <v>44216</v>
      </c>
      <c r="F2368" s="65">
        <v>44216</v>
      </c>
      <c r="G2368" s="64">
        <v>44216.919487581021</v>
      </c>
    </row>
    <row r="2369" spans="1:7" outlineLevel="1" x14ac:dyDescent="0.25">
      <c r="A2369" t="s">
        <v>109</v>
      </c>
      <c r="B2369" t="str">
        <f t="shared" si="36"/>
        <v>NOK44215</v>
      </c>
      <c r="C2369" s="36" t="s">
        <v>325</v>
      </c>
      <c r="D2369" s="63">
        <v>0.1492</v>
      </c>
      <c r="E2369" s="64">
        <v>44215</v>
      </c>
      <c r="F2369" s="65">
        <v>44215</v>
      </c>
      <c r="G2369" s="64">
        <v>44215.919460069446</v>
      </c>
    </row>
    <row r="2370" spans="1:7" outlineLevel="1" x14ac:dyDescent="0.25">
      <c r="A2370" t="s">
        <v>109</v>
      </c>
      <c r="B2370" t="str">
        <f t="shared" si="36"/>
        <v>NOK44214</v>
      </c>
      <c r="C2370" s="36" t="s">
        <v>325</v>
      </c>
      <c r="D2370" s="63">
        <v>0.14849999999999999</v>
      </c>
      <c r="E2370" s="64">
        <v>44214</v>
      </c>
      <c r="F2370" s="65">
        <v>44214</v>
      </c>
      <c r="G2370" s="64">
        <v>44214.919389317132</v>
      </c>
    </row>
    <row r="2371" spans="1:7" outlineLevel="1" x14ac:dyDescent="0.25">
      <c r="A2371" t="s">
        <v>109</v>
      </c>
      <c r="B2371" t="str">
        <f t="shared" si="36"/>
        <v>NOK44211</v>
      </c>
      <c r="C2371" s="36" t="s">
        <v>325</v>
      </c>
      <c r="D2371" s="63">
        <v>0.1489</v>
      </c>
      <c r="E2371" s="64">
        <v>44211</v>
      </c>
      <c r="F2371" s="65">
        <v>44213</v>
      </c>
      <c r="G2371" s="64">
        <v>44211.919304895833</v>
      </c>
    </row>
    <row r="2372" spans="1:7" outlineLevel="1" x14ac:dyDescent="0.25">
      <c r="A2372" t="s">
        <v>109</v>
      </c>
      <c r="B2372" t="str">
        <f t="shared" si="36"/>
        <v>NOK44210</v>
      </c>
      <c r="C2372" s="36" t="s">
        <v>325</v>
      </c>
      <c r="D2372" s="63">
        <v>0.14929999999999999</v>
      </c>
      <c r="E2372" s="64">
        <v>44210</v>
      </c>
      <c r="F2372" s="65">
        <v>44210</v>
      </c>
      <c r="G2372" s="64">
        <v>44210.919269479164</v>
      </c>
    </row>
    <row r="2373" spans="1:7" outlineLevel="1" x14ac:dyDescent="0.25">
      <c r="A2373" t="s">
        <v>109</v>
      </c>
      <c r="B2373" t="str">
        <f t="shared" si="36"/>
        <v>NOK44209</v>
      </c>
      <c r="C2373" s="36" t="s">
        <v>325</v>
      </c>
      <c r="D2373" s="63">
        <v>0.14979999999999999</v>
      </c>
      <c r="E2373" s="64">
        <v>44209</v>
      </c>
      <c r="F2373" s="65">
        <v>44209</v>
      </c>
      <c r="G2373" s="64">
        <v>44209.919249965278</v>
      </c>
    </row>
    <row r="2374" spans="1:7" outlineLevel="1" x14ac:dyDescent="0.25">
      <c r="A2374" t="s">
        <v>109</v>
      </c>
      <c r="B2374" t="str">
        <f t="shared" ref="B2374:B2437" si="37">C2374&amp;E2374</f>
        <v>NOK44208</v>
      </c>
      <c r="C2374" s="36" t="s">
        <v>325</v>
      </c>
      <c r="D2374" s="63">
        <v>0.14990000000000001</v>
      </c>
      <c r="E2374" s="64">
        <v>44208</v>
      </c>
      <c r="F2374" s="65">
        <v>44208</v>
      </c>
      <c r="G2374" s="64">
        <v>44208.919174386574</v>
      </c>
    </row>
    <row r="2375" spans="1:7" outlineLevel="1" x14ac:dyDescent="0.25">
      <c r="A2375" t="s">
        <v>109</v>
      </c>
      <c r="B2375" t="str">
        <f t="shared" si="37"/>
        <v>NOK44207</v>
      </c>
      <c r="C2375" s="36" t="s">
        <v>325</v>
      </c>
      <c r="D2375" s="63">
        <v>0.14979999999999999</v>
      </c>
      <c r="E2375" s="64">
        <v>44207</v>
      </c>
      <c r="F2375" s="65">
        <v>44207</v>
      </c>
      <c r="G2375" s="64">
        <v>44207.919183645834</v>
      </c>
    </row>
    <row r="2376" spans="1:7" outlineLevel="1" x14ac:dyDescent="0.25">
      <c r="A2376" t="s">
        <v>109</v>
      </c>
      <c r="B2376" t="str">
        <f t="shared" si="37"/>
        <v>NOK44204</v>
      </c>
      <c r="C2376" s="36" t="s">
        <v>325</v>
      </c>
      <c r="D2376" s="63">
        <v>0.15090000000000001</v>
      </c>
      <c r="E2376" s="64">
        <v>44204</v>
      </c>
      <c r="F2376" s="65">
        <v>44206</v>
      </c>
      <c r="G2376" s="64">
        <v>44204.917911539349</v>
      </c>
    </row>
    <row r="2377" spans="1:7" outlineLevel="1" x14ac:dyDescent="0.25">
      <c r="A2377" t="s">
        <v>109</v>
      </c>
      <c r="B2377" t="str">
        <f t="shared" si="37"/>
        <v>NOK44203</v>
      </c>
      <c r="C2377" s="36" t="s">
        <v>325</v>
      </c>
      <c r="D2377" s="63">
        <v>0.15060000000000001</v>
      </c>
      <c r="E2377" s="64">
        <v>44203</v>
      </c>
      <c r="F2377" s="65">
        <v>44203</v>
      </c>
      <c r="G2377" s="64">
        <v>44203.917849456018</v>
      </c>
    </row>
    <row r="2378" spans="1:7" outlineLevel="1" x14ac:dyDescent="0.25">
      <c r="A2378" t="s">
        <v>109</v>
      </c>
      <c r="B2378" t="str">
        <f t="shared" si="37"/>
        <v>NOK44202</v>
      </c>
      <c r="C2378" s="36" t="s">
        <v>325</v>
      </c>
      <c r="D2378" s="63">
        <v>0.15060000000000001</v>
      </c>
      <c r="E2378" s="64">
        <v>44202</v>
      </c>
      <c r="F2378" s="65">
        <v>44202</v>
      </c>
      <c r="G2378" s="64">
        <v>44202.917833414351</v>
      </c>
    </row>
    <row r="2379" spans="1:7" outlineLevel="1" x14ac:dyDescent="0.25">
      <c r="A2379" t="s">
        <v>109</v>
      </c>
      <c r="B2379" t="str">
        <f t="shared" si="37"/>
        <v>NOK44201</v>
      </c>
      <c r="C2379" s="36" t="s">
        <v>325</v>
      </c>
      <c r="D2379" s="63">
        <v>0.14960000000000001</v>
      </c>
      <c r="E2379" s="64">
        <v>44201</v>
      </c>
      <c r="F2379" s="65">
        <v>44201</v>
      </c>
      <c r="G2379" s="64">
        <v>44201.917751851855</v>
      </c>
    </row>
    <row r="2380" spans="1:7" outlineLevel="1" x14ac:dyDescent="0.25">
      <c r="A2380" t="s">
        <v>109</v>
      </c>
      <c r="B2380" t="str">
        <f t="shared" si="37"/>
        <v>NOK44200</v>
      </c>
      <c r="C2380" s="36" t="s">
        <v>325</v>
      </c>
      <c r="D2380" s="63">
        <v>0.14940000000000001</v>
      </c>
      <c r="E2380" s="64">
        <v>44200</v>
      </c>
      <c r="F2380" s="65">
        <v>44200</v>
      </c>
      <c r="G2380" s="64">
        <v>44200.917732789349</v>
      </c>
    </row>
    <row r="2381" spans="1:7" outlineLevel="1" x14ac:dyDescent="0.25">
      <c r="A2381" t="s">
        <v>109</v>
      </c>
      <c r="B2381" t="str">
        <f t="shared" si="37"/>
        <v>NOK44196</v>
      </c>
      <c r="C2381" s="36" t="s">
        <v>325</v>
      </c>
      <c r="D2381" s="63">
        <v>0.14910000000000001</v>
      </c>
      <c r="E2381" s="64">
        <v>44196</v>
      </c>
      <c r="F2381" s="65">
        <v>44199</v>
      </c>
      <c r="G2381" s="64">
        <v>44196.917571180558</v>
      </c>
    </row>
    <row r="2382" spans="1:7" outlineLevel="1" x14ac:dyDescent="0.25">
      <c r="A2382" t="s">
        <v>109</v>
      </c>
      <c r="B2382" t="str">
        <f t="shared" si="37"/>
        <v>NOK44195</v>
      </c>
      <c r="C2382" s="36" t="s">
        <v>325</v>
      </c>
      <c r="D2382" s="63">
        <v>0.1492</v>
      </c>
      <c r="E2382" s="64">
        <v>44195</v>
      </c>
      <c r="F2382" s="65">
        <v>44195</v>
      </c>
      <c r="G2382" s="64">
        <v>44195.917573298611</v>
      </c>
    </row>
    <row r="2383" spans="1:7" outlineLevel="1" x14ac:dyDescent="0.25">
      <c r="A2383" t="s">
        <v>109</v>
      </c>
      <c r="B2383" t="str">
        <f t="shared" si="37"/>
        <v>NOK44194</v>
      </c>
      <c r="C2383" s="36" t="s">
        <v>325</v>
      </c>
      <c r="D2383" s="63">
        <v>0.1487</v>
      </c>
      <c r="E2383" s="64">
        <v>44194</v>
      </c>
      <c r="F2383" s="65">
        <v>44194</v>
      </c>
      <c r="G2383" s="64">
        <v>44194.917537766203</v>
      </c>
    </row>
    <row r="2384" spans="1:7" outlineLevel="1" x14ac:dyDescent="0.25">
      <c r="A2384" t="s">
        <v>109</v>
      </c>
      <c r="B2384" t="str">
        <f t="shared" si="37"/>
        <v>NOK44189</v>
      </c>
      <c r="C2384" s="36" t="s">
        <v>325</v>
      </c>
      <c r="D2384" s="63">
        <v>0.14879999999999999</v>
      </c>
      <c r="E2384" s="64">
        <v>44189</v>
      </c>
      <c r="F2384" s="65">
        <v>44193</v>
      </c>
      <c r="G2384" s="64">
        <v>44189.917329016207</v>
      </c>
    </row>
    <row r="2385" spans="1:7" outlineLevel="1" x14ac:dyDescent="0.25">
      <c r="A2385" t="s">
        <v>109</v>
      </c>
      <c r="B2385" t="str">
        <f t="shared" si="37"/>
        <v>NOK44188</v>
      </c>
      <c r="C2385" s="36" t="s">
        <v>325</v>
      </c>
      <c r="D2385" s="63">
        <v>0.14849999999999999</v>
      </c>
      <c r="E2385" s="64">
        <v>44188</v>
      </c>
      <c r="F2385" s="65">
        <v>44188</v>
      </c>
      <c r="G2385" s="64">
        <v>44188.917328854164</v>
      </c>
    </row>
    <row r="2386" spans="1:7" outlineLevel="1" x14ac:dyDescent="0.25">
      <c r="A2386" t="s">
        <v>109</v>
      </c>
      <c r="B2386" t="str">
        <f t="shared" si="37"/>
        <v>NOK44187</v>
      </c>
      <c r="C2386" s="36" t="s">
        <v>325</v>
      </c>
      <c r="D2386" s="63">
        <v>0.14810000000000001</v>
      </c>
      <c r="E2386" s="64">
        <v>44187</v>
      </c>
      <c r="F2386" s="65">
        <v>44187</v>
      </c>
      <c r="G2386" s="64">
        <v>44187.917285185184</v>
      </c>
    </row>
    <row r="2387" spans="1:7" outlineLevel="1" x14ac:dyDescent="0.25">
      <c r="A2387" t="s">
        <v>109</v>
      </c>
      <c r="B2387" t="str">
        <f t="shared" si="37"/>
        <v>NOK44186</v>
      </c>
      <c r="C2387" s="36" t="s">
        <v>325</v>
      </c>
      <c r="D2387" s="63">
        <v>0.1484</v>
      </c>
      <c r="E2387" s="64">
        <v>44186</v>
      </c>
      <c r="F2387" s="65">
        <v>44186</v>
      </c>
      <c r="G2387" s="64">
        <v>44186.917208645835</v>
      </c>
    </row>
    <row r="2388" spans="1:7" outlineLevel="1" x14ac:dyDescent="0.25">
      <c r="A2388" t="s">
        <v>109</v>
      </c>
      <c r="B2388" t="str">
        <f t="shared" si="37"/>
        <v>NOK44183</v>
      </c>
      <c r="C2388" s="36" t="s">
        <v>325</v>
      </c>
      <c r="D2388" s="63">
        <v>0.14860000000000001</v>
      </c>
      <c r="E2388" s="64">
        <v>44183</v>
      </c>
      <c r="F2388" s="65">
        <v>44185</v>
      </c>
      <c r="G2388" s="64">
        <v>44183.918056944443</v>
      </c>
    </row>
    <row r="2389" spans="1:7" outlineLevel="1" x14ac:dyDescent="0.25">
      <c r="A2389" t="s">
        <v>109</v>
      </c>
      <c r="B2389" t="str">
        <f t="shared" si="37"/>
        <v>NOK44182</v>
      </c>
      <c r="C2389" s="36" t="s">
        <v>325</v>
      </c>
      <c r="D2389" s="63">
        <v>0.1484</v>
      </c>
      <c r="E2389" s="64">
        <v>44182</v>
      </c>
      <c r="F2389" s="65">
        <v>44182</v>
      </c>
      <c r="G2389" s="64">
        <v>44182.918008564811</v>
      </c>
    </row>
    <row r="2390" spans="1:7" outlineLevel="1" x14ac:dyDescent="0.25">
      <c r="A2390" t="s">
        <v>109</v>
      </c>
      <c r="B2390" t="str">
        <f t="shared" si="37"/>
        <v>NOK44181</v>
      </c>
      <c r="C2390" s="36" t="s">
        <v>325</v>
      </c>
      <c r="D2390" s="63">
        <v>0.1467</v>
      </c>
      <c r="E2390" s="64">
        <v>44181</v>
      </c>
      <c r="F2390" s="65">
        <v>44181</v>
      </c>
      <c r="G2390" s="64">
        <v>44181.917786226855</v>
      </c>
    </row>
    <row r="2391" spans="1:7" outlineLevel="1" x14ac:dyDescent="0.25">
      <c r="A2391" t="s">
        <v>109</v>
      </c>
      <c r="B2391" t="str">
        <f t="shared" si="37"/>
        <v>NOK44180</v>
      </c>
      <c r="C2391" s="36" t="s">
        <v>325</v>
      </c>
      <c r="D2391" s="63">
        <v>0.14580000000000001</v>
      </c>
      <c r="E2391" s="64">
        <v>44180</v>
      </c>
      <c r="F2391" s="65">
        <v>44180</v>
      </c>
      <c r="G2391" s="64">
        <v>44180.917759108794</v>
      </c>
    </row>
    <row r="2392" spans="1:7" outlineLevel="1" x14ac:dyDescent="0.25">
      <c r="A2392" t="s">
        <v>109</v>
      </c>
      <c r="B2392" t="str">
        <f t="shared" si="37"/>
        <v>NOK44179</v>
      </c>
      <c r="C2392" s="36" t="s">
        <v>325</v>
      </c>
      <c r="D2392" s="63">
        <v>0.1462</v>
      </c>
      <c r="E2392" s="64">
        <v>44179</v>
      </c>
      <c r="F2392" s="65">
        <v>44179</v>
      </c>
      <c r="G2392" s="64">
        <v>44179.917695636577</v>
      </c>
    </row>
    <row r="2393" spans="1:7" outlineLevel="1" x14ac:dyDescent="0.25">
      <c r="A2393" t="s">
        <v>109</v>
      </c>
      <c r="B2393" t="str">
        <f t="shared" si="37"/>
        <v>NOK44176</v>
      </c>
      <c r="C2393" s="36" t="s">
        <v>325</v>
      </c>
      <c r="D2393" s="63">
        <v>0.14480000000000001</v>
      </c>
      <c r="E2393" s="64">
        <v>44176</v>
      </c>
      <c r="F2393" s="65">
        <v>44178</v>
      </c>
      <c r="G2393" s="64">
        <v>44176.917604745373</v>
      </c>
    </row>
    <row r="2394" spans="1:7" outlineLevel="1" x14ac:dyDescent="0.25">
      <c r="A2394" t="s">
        <v>109</v>
      </c>
      <c r="B2394" t="str">
        <f t="shared" si="37"/>
        <v>NOK44175</v>
      </c>
      <c r="C2394" s="36" t="s">
        <v>325</v>
      </c>
      <c r="D2394" s="63">
        <v>0.1449</v>
      </c>
      <c r="E2394" s="64">
        <v>44175</v>
      </c>
      <c r="F2394" s="65">
        <v>44175</v>
      </c>
      <c r="G2394" s="64">
        <v>44175.917578009263</v>
      </c>
    </row>
    <row r="2395" spans="1:7" outlineLevel="1" x14ac:dyDescent="0.25">
      <c r="A2395" t="s">
        <v>109</v>
      </c>
      <c r="B2395" t="str">
        <f t="shared" si="37"/>
        <v>NOK44174</v>
      </c>
      <c r="C2395" s="36" t="s">
        <v>325</v>
      </c>
      <c r="D2395" s="63">
        <v>0.1454</v>
      </c>
      <c r="E2395" s="64">
        <v>44174</v>
      </c>
      <c r="F2395" s="65">
        <v>44174</v>
      </c>
      <c r="G2395" s="64">
        <v>44174.917545254626</v>
      </c>
    </row>
    <row r="2396" spans="1:7" outlineLevel="1" x14ac:dyDescent="0.25">
      <c r="A2396" t="s">
        <v>109</v>
      </c>
      <c r="B2396" t="str">
        <f t="shared" si="37"/>
        <v>NOK44173</v>
      </c>
      <c r="C2396" s="36" t="s">
        <v>325</v>
      </c>
      <c r="D2396" s="63">
        <v>0.14610000000000001</v>
      </c>
      <c r="E2396" s="64">
        <v>44173</v>
      </c>
      <c r="F2396" s="65">
        <v>44173</v>
      </c>
      <c r="G2396" s="64">
        <v>44173.917465740742</v>
      </c>
    </row>
    <row r="2397" spans="1:7" outlineLevel="1" x14ac:dyDescent="0.25">
      <c r="A2397" t="s">
        <v>109</v>
      </c>
      <c r="B2397" t="str">
        <f t="shared" si="37"/>
        <v>NOK44172</v>
      </c>
      <c r="C2397" s="36" t="s">
        <v>325</v>
      </c>
      <c r="D2397" s="63">
        <v>0.14649999999999999</v>
      </c>
      <c r="E2397" s="64">
        <v>44172</v>
      </c>
      <c r="F2397" s="65">
        <v>44172</v>
      </c>
      <c r="G2397" s="64">
        <v>44172.917364699075</v>
      </c>
    </row>
    <row r="2398" spans="1:7" outlineLevel="1" x14ac:dyDescent="0.25">
      <c r="A2398" t="s">
        <v>109</v>
      </c>
      <c r="B2398" t="str">
        <f t="shared" si="37"/>
        <v>NOK44169</v>
      </c>
      <c r="C2398" s="36" t="s">
        <v>325</v>
      </c>
      <c r="D2398" s="63">
        <v>0.14580000000000001</v>
      </c>
      <c r="E2398" s="64">
        <v>44169</v>
      </c>
      <c r="F2398" s="65">
        <v>44171</v>
      </c>
      <c r="G2398" s="64">
        <v>44169.917272766201</v>
      </c>
    </row>
    <row r="2399" spans="1:7" outlineLevel="1" x14ac:dyDescent="0.25">
      <c r="A2399" t="s">
        <v>109</v>
      </c>
      <c r="B2399" t="str">
        <f t="shared" si="37"/>
        <v>NOK44168</v>
      </c>
      <c r="C2399" s="36" t="s">
        <v>325</v>
      </c>
      <c r="D2399" s="63">
        <v>0.1469</v>
      </c>
      <c r="E2399" s="64">
        <v>44168</v>
      </c>
      <c r="F2399" s="65">
        <v>44168</v>
      </c>
      <c r="G2399" s="64">
        <v>44168.917229629631</v>
      </c>
    </row>
    <row r="2400" spans="1:7" outlineLevel="1" x14ac:dyDescent="0.25">
      <c r="A2400" t="s">
        <v>109</v>
      </c>
      <c r="B2400" t="str">
        <f t="shared" si="37"/>
        <v>NOK44167</v>
      </c>
      <c r="C2400" s="36" t="s">
        <v>325</v>
      </c>
      <c r="D2400" s="63">
        <v>0.14649999999999999</v>
      </c>
      <c r="E2400" s="64">
        <v>44167</v>
      </c>
      <c r="F2400" s="65">
        <v>44167</v>
      </c>
      <c r="G2400" s="64">
        <v>44167.917205289355</v>
      </c>
    </row>
    <row r="2401" spans="1:7" outlineLevel="1" x14ac:dyDescent="0.25">
      <c r="A2401" t="s">
        <v>109</v>
      </c>
      <c r="B2401" t="str">
        <f t="shared" si="37"/>
        <v>NOK44166</v>
      </c>
      <c r="C2401" s="36" t="s">
        <v>325</v>
      </c>
      <c r="D2401" s="63">
        <v>0.1467</v>
      </c>
      <c r="E2401" s="64">
        <v>44166</v>
      </c>
      <c r="F2401" s="65">
        <v>44166</v>
      </c>
      <c r="G2401" s="64">
        <v>44166.917142395832</v>
      </c>
    </row>
    <row r="2402" spans="1:7" outlineLevel="1" x14ac:dyDescent="0.25">
      <c r="A2402" t="s">
        <v>109</v>
      </c>
      <c r="B2402" t="str">
        <f t="shared" si="37"/>
        <v>NOK44165</v>
      </c>
      <c r="C2402" s="36" t="s">
        <v>325</v>
      </c>
      <c r="D2402" s="63">
        <v>0.14649999999999999</v>
      </c>
      <c r="E2402" s="64">
        <v>44165</v>
      </c>
      <c r="F2402" s="65">
        <v>44165</v>
      </c>
      <c r="G2402" s="64">
        <v>44165.917064849535</v>
      </c>
    </row>
    <row r="2403" spans="1:7" outlineLevel="1" x14ac:dyDescent="0.25">
      <c r="A2403" t="s">
        <v>109</v>
      </c>
      <c r="B2403" t="str">
        <f t="shared" si="37"/>
        <v>NOK44162</v>
      </c>
      <c r="C2403" s="36" t="s">
        <v>325</v>
      </c>
      <c r="D2403" s="63">
        <v>0.1469</v>
      </c>
      <c r="E2403" s="64">
        <v>44162</v>
      </c>
      <c r="F2403" s="65">
        <v>44164</v>
      </c>
      <c r="G2403" s="64">
        <v>44162.916942326388</v>
      </c>
    </row>
    <row r="2404" spans="1:7" outlineLevel="1" x14ac:dyDescent="0.25">
      <c r="A2404" t="s">
        <v>109</v>
      </c>
      <c r="B2404" t="str">
        <f t="shared" si="37"/>
        <v>NOK44161</v>
      </c>
      <c r="C2404" s="36" t="s">
        <v>325</v>
      </c>
      <c r="D2404" s="63">
        <v>0.14660000000000001</v>
      </c>
      <c r="E2404" s="64">
        <v>44161</v>
      </c>
      <c r="F2404" s="65">
        <v>44161</v>
      </c>
      <c r="G2404" s="64">
        <v>44161.916928275466</v>
      </c>
    </row>
    <row r="2405" spans="1:7" outlineLevel="1" x14ac:dyDescent="0.25">
      <c r="A2405" t="s">
        <v>109</v>
      </c>
      <c r="B2405" t="str">
        <f t="shared" si="37"/>
        <v>NOK44160</v>
      </c>
      <c r="C2405" s="36" t="s">
        <v>325</v>
      </c>
      <c r="D2405" s="63">
        <v>0.14699999999999999</v>
      </c>
      <c r="E2405" s="64">
        <v>44160</v>
      </c>
      <c r="F2405" s="65">
        <v>44160</v>
      </c>
      <c r="G2405" s="64">
        <v>44160.916847418979</v>
      </c>
    </row>
    <row r="2406" spans="1:7" outlineLevel="1" x14ac:dyDescent="0.25">
      <c r="A2406" t="s">
        <v>109</v>
      </c>
      <c r="B2406" t="str">
        <f t="shared" si="37"/>
        <v>NOK44159</v>
      </c>
      <c r="C2406" s="36" t="s">
        <v>325</v>
      </c>
      <c r="D2406" s="63">
        <v>0.1457</v>
      </c>
      <c r="E2406" s="64">
        <v>44159</v>
      </c>
      <c r="F2406" s="65">
        <v>44159</v>
      </c>
      <c r="G2406" s="64">
        <v>44159.916795636571</v>
      </c>
    </row>
    <row r="2407" spans="1:7" outlineLevel="1" x14ac:dyDescent="0.25">
      <c r="A2407" t="s">
        <v>109</v>
      </c>
      <c r="B2407" t="str">
        <f t="shared" si="37"/>
        <v>NOK44158</v>
      </c>
      <c r="C2407" s="36" t="s">
        <v>325</v>
      </c>
      <c r="D2407" s="63">
        <v>0.14480000000000001</v>
      </c>
      <c r="E2407" s="64">
        <v>44158</v>
      </c>
      <c r="F2407" s="65">
        <v>44158</v>
      </c>
      <c r="G2407" s="64">
        <v>44158.91676443287</v>
      </c>
    </row>
    <row r="2408" spans="1:7" outlineLevel="1" x14ac:dyDescent="0.25">
      <c r="A2408" t="s">
        <v>109</v>
      </c>
      <c r="B2408" t="str">
        <f t="shared" si="37"/>
        <v>NOK44155</v>
      </c>
      <c r="C2408" s="36" t="s">
        <v>325</v>
      </c>
      <c r="D2408" s="63">
        <v>0.1452</v>
      </c>
      <c r="E2408" s="64">
        <v>44155</v>
      </c>
      <c r="F2408" s="65">
        <v>44157</v>
      </c>
      <c r="G2408" s="64">
        <v>44155.918238969905</v>
      </c>
    </row>
    <row r="2409" spans="1:7" outlineLevel="1" x14ac:dyDescent="0.25">
      <c r="A2409" t="s">
        <v>109</v>
      </c>
      <c r="B2409" t="str">
        <f t="shared" si="37"/>
        <v>NOK44154</v>
      </c>
      <c r="C2409" s="36" t="s">
        <v>325</v>
      </c>
      <c r="D2409" s="63">
        <v>0.14499999999999999</v>
      </c>
      <c r="E2409" s="64">
        <v>44154</v>
      </c>
      <c r="F2409" s="65">
        <v>44154</v>
      </c>
      <c r="G2409" s="64">
        <v>44154.918178009262</v>
      </c>
    </row>
    <row r="2410" spans="1:7" outlineLevel="1" x14ac:dyDescent="0.25">
      <c r="A2410" t="s">
        <v>109</v>
      </c>
      <c r="B2410" t="str">
        <f t="shared" si="37"/>
        <v>NOK44153</v>
      </c>
      <c r="C2410" s="36" t="s">
        <v>325</v>
      </c>
      <c r="D2410" s="63">
        <v>0.14499999999999999</v>
      </c>
      <c r="E2410" s="64">
        <v>44153</v>
      </c>
      <c r="F2410" s="65">
        <v>44153</v>
      </c>
      <c r="G2410" s="64">
        <v>44153.918149502315</v>
      </c>
    </row>
    <row r="2411" spans="1:7" outlineLevel="1" x14ac:dyDescent="0.25">
      <c r="A2411" t="s">
        <v>109</v>
      </c>
      <c r="B2411" t="str">
        <f t="shared" si="37"/>
        <v>NOK44152</v>
      </c>
      <c r="C2411" s="36" t="s">
        <v>325</v>
      </c>
      <c r="D2411" s="63">
        <v>0.14449999999999999</v>
      </c>
      <c r="E2411" s="64">
        <v>44152</v>
      </c>
      <c r="F2411" s="65">
        <v>44152</v>
      </c>
      <c r="G2411" s="64">
        <v>44152.918135150459</v>
      </c>
    </row>
    <row r="2412" spans="1:7" outlineLevel="1" x14ac:dyDescent="0.25">
      <c r="A2412" t="s">
        <v>109</v>
      </c>
      <c r="B2412" t="str">
        <f t="shared" si="37"/>
        <v>NOK44151</v>
      </c>
      <c r="C2412" s="36" t="s">
        <v>325</v>
      </c>
      <c r="D2412" s="63">
        <v>0.14419999999999999</v>
      </c>
      <c r="E2412" s="64">
        <v>44151</v>
      </c>
      <c r="F2412" s="65">
        <v>44151</v>
      </c>
      <c r="G2412" s="64">
        <v>44151.918084606485</v>
      </c>
    </row>
    <row r="2413" spans="1:7" outlineLevel="1" x14ac:dyDescent="0.25">
      <c r="A2413" t="s">
        <v>109</v>
      </c>
      <c r="B2413" t="str">
        <f t="shared" si="37"/>
        <v>NOK44148</v>
      </c>
      <c r="C2413" s="36" t="s">
        <v>325</v>
      </c>
      <c r="D2413" s="63">
        <v>0.14349999999999999</v>
      </c>
      <c r="E2413" s="64">
        <v>44148</v>
      </c>
      <c r="F2413" s="65">
        <v>44150</v>
      </c>
      <c r="G2413" s="64">
        <v>44148.917906516202</v>
      </c>
    </row>
    <row r="2414" spans="1:7" outlineLevel="1" x14ac:dyDescent="0.25">
      <c r="A2414" t="s">
        <v>109</v>
      </c>
      <c r="B2414" t="str">
        <f t="shared" si="37"/>
        <v>NOK44147</v>
      </c>
      <c r="C2414" s="36" t="s">
        <v>325</v>
      </c>
      <c r="D2414" s="63">
        <v>0.14369999999999999</v>
      </c>
      <c r="E2414" s="64">
        <v>44147</v>
      </c>
      <c r="F2414" s="65">
        <v>44147</v>
      </c>
      <c r="G2414" s="64">
        <v>44147.917910613425</v>
      </c>
    </row>
    <row r="2415" spans="1:7" outlineLevel="1" x14ac:dyDescent="0.25">
      <c r="A2415" t="s">
        <v>109</v>
      </c>
      <c r="B2415" t="str">
        <f t="shared" si="37"/>
        <v>NOK44145</v>
      </c>
      <c r="C2415" s="36" t="s">
        <v>325</v>
      </c>
      <c r="D2415" s="63">
        <v>0.14430000000000001</v>
      </c>
      <c r="E2415" s="64">
        <v>44145</v>
      </c>
      <c r="F2415" s="65">
        <v>44146</v>
      </c>
      <c r="G2415" s="64">
        <v>44145.917824039352</v>
      </c>
    </row>
    <row r="2416" spans="1:7" outlineLevel="1" x14ac:dyDescent="0.25">
      <c r="A2416" t="s">
        <v>109</v>
      </c>
      <c r="B2416" t="str">
        <f t="shared" si="37"/>
        <v>NOK44144</v>
      </c>
      <c r="C2416" s="36" t="s">
        <v>325</v>
      </c>
      <c r="D2416" s="63">
        <v>0.14369999999999999</v>
      </c>
      <c r="E2416" s="64">
        <v>44144</v>
      </c>
      <c r="F2416" s="65">
        <v>44144</v>
      </c>
      <c r="G2416" s="64">
        <v>44144.917735682873</v>
      </c>
    </row>
    <row r="2417" spans="1:7" outlineLevel="1" x14ac:dyDescent="0.25">
      <c r="A2417" t="s">
        <v>109</v>
      </c>
      <c r="B2417" t="str">
        <f t="shared" si="37"/>
        <v>NZD44484</v>
      </c>
      <c r="C2417" s="36" t="s">
        <v>326</v>
      </c>
      <c r="D2417" s="63">
        <v>0.87470000000000003</v>
      </c>
      <c r="E2417" s="64">
        <v>44484</v>
      </c>
      <c r="F2417" s="65">
        <v>73050</v>
      </c>
      <c r="G2417" s="64">
        <v>44484.917950312498</v>
      </c>
    </row>
    <row r="2418" spans="1:7" outlineLevel="1" x14ac:dyDescent="0.25">
      <c r="A2418" t="s">
        <v>109</v>
      </c>
      <c r="B2418" t="str">
        <f t="shared" si="37"/>
        <v>NZD44483</v>
      </c>
      <c r="C2418" s="36" t="s">
        <v>326</v>
      </c>
      <c r="D2418" s="63">
        <v>0.86950000000000005</v>
      </c>
      <c r="E2418" s="64">
        <v>44483</v>
      </c>
      <c r="F2418" s="65">
        <v>44483</v>
      </c>
      <c r="G2418" s="64">
        <v>44483.917875775463</v>
      </c>
    </row>
    <row r="2419" spans="1:7" outlineLevel="1" x14ac:dyDescent="0.25">
      <c r="A2419" t="s">
        <v>109</v>
      </c>
      <c r="B2419" t="str">
        <f t="shared" si="37"/>
        <v>NZD44482</v>
      </c>
      <c r="C2419" s="36" t="s">
        <v>326</v>
      </c>
      <c r="D2419" s="63">
        <v>0.86519999999999997</v>
      </c>
      <c r="E2419" s="64">
        <v>44482</v>
      </c>
      <c r="F2419" s="65">
        <v>44482</v>
      </c>
      <c r="G2419" s="64">
        <v>44482.917871759259</v>
      </c>
    </row>
    <row r="2420" spans="1:7" outlineLevel="1" x14ac:dyDescent="0.25">
      <c r="A2420" t="s">
        <v>109</v>
      </c>
      <c r="B2420" t="str">
        <f t="shared" si="37"/>
        <v>NZD44481</v>
      </c>
      <c r="C2420" s="36" t="s">
        <v>326</v>
      </c>
      <c r="D2420" s="63">
        <v>0.86480000000000001</v>
      </c>
      <c r="E2420" s="64">
        <v>44481</v>
      </c>
      <c r="F2420" s="65">
        <v>44481</v>
      </c>
      <c r="G2420" s="64">
        <v>44481.917802118056</v>
      </c>
    </row>
    <row r="2421" spans="1:7" outlineLevel="1" x14ac:dyDescent="0.25">
      <c r="A2421" t="s">
        <v>109</v>
      </c>
      <c r="B2421" t="str">
        <f t="shared" si="37"/>
        <v>NZD44477</v>
      </c>
      <c r="C2421" s="36" t="s">
        <v>326</v>
      </c>
      <c r="D2421" s="63">
        <v>0.86560000000000004</v>
      </c>
      <c r="E2421" s="64">
        <v>44477</v>
      </c>
      <c r="F2421" s="65">
        <v>44480</v>
      </c>
      <c r="G2421" s="64">
        <v>44477.917705868058</v>
      </c>
    </row>
    <row r="2422" spans="1:7" outlineLevel="1" x14ac:dyDescent="0.25">
      <c r="A2422" t="s">
        <v>109</v>
      </c>
      <c r="B2422" t="str">
        <f t="shared" si="37"/>
        <v>NZD44476</v>
      </c>
      <c r="C2422" s="36" t="s">
        <v>326</v>
      </c>
      <c r="D2422" s="63">
        <v>0.87050000000000005</v>
      </c>
      <c r="E2422" s="64">
        <v>44476</v>
      </c>
      <c r="F2422" s="65">
        <v>44476</v>
      </c>
      <c r="G2422" s="64">
        <v>44476.917658101855</v>
      </c>
    </row>
    <row r="2423" spans="1:7" outlineLevel="1" x14ac:dyDescent="0.25">
      <c r="A2423" t="s">
        <v>109</v>
      </c>
      <c r="B2423" t="str">
        <f t="shared" si="37"/>
        <v>NZD44475</v>
      </c>
      <c r="C2423" s="36" t="s">
        <v>326</v>
      </c>
      <c r="D2423" s="63">
        <v>0.87160000000000004</v>
      </c>
      <c r="E2423" s="64">
        <v>44475</v>
      </c>
      <c r="F2423" s="65">
        <v>44475</v>
      </c>
      <c r="G2423" s="64">
        <v>44475.917569062498</v>
      </c>
    </row>
    <row r="2424" spans="1:7" outlineLevel="1" x14ac:dyDescent="0.25">
      <c r="A2424" t="s">
        <v>109</v>
      </c>
      <c r="B2424" t="str">
        <f t="shared" si="37"/>
        <v>NZD44474</v>
      </c>
      <c r="C2424" s="36" t="s">
        <v>326</v>
      </c>
      <c r="D2424" s="63">
        <v>0.876</v>
      </c>
      <c r="E2424" s="64">
        <v>44474</v>
      </c>
      <c r="F2424" s="65">
        <v>44474</v>
      </c>
      <c r="G2424" s="64">
        <v>44474.9175412037</v>
      </c>
    </row>
    <row r="2425" spans="1:7" outlineLevel="1" x14ac:dyDescent="0.25">
      <c r="A2425" t="s">
        <v>109</v>
      </c>
      <c r="B2425" t="str">
        <f t="shared" si="37"/>
        <v>NZD44473</v>
      </c>
      <c r="C2425" s="36" t="s">
        <v>326</v>
      </c>
      <c r="D2425" s="63">
        <v>0.87649999999999995</v>
      </c>
      <c r="E2425" s="64">
        <v>44473</v>
      </c>
      <c r="F2425" s="65">
        <v>44473</v>
      </c>
      <c r="G2425" s="64">
        <v>44473.91753564815</v>
      </c>
    </row>
    <row r="2426" spans="1:7" outlineLevel="1" x14ac:dyDescent="0.25">
      <c r="A2426" t="s">
        <v>109</v>
      </c>
      <c r="B2426" t="str">
        <f t="shared" si="37"/>
        <v>NZD44470</v>
      </c>
      <c r="C2426" s="36" t="s">
        <v>326</v>
      </c>
      <c r="D2426" s="63">
        <v>0.87790000000000001</v>
      </c>
      <c r="E2426" s="64">
        <v>44470</v>
      </c>
      <c r="F2426" s="65">
        <v>44472</v>
      </c>
      <c r="G2426" s="64">
        <v>44470.91745385417</v>
      </c>
    </row>
    <row r="2427" spans="1:7" outlineLevel="1" x14ac:dyDescent="0.25">
      <c r="A2427" t="s">
        <v>109</v>
      </c>
      <c r="B2427" t="str">
        <f t="shared" si="37"/>
        <v>NZD44468</v>
      </c>
      <c r="C2427" s="36" t="s">
        <v>326</v>
      </c>
      <c r="D2427" s="63">
        <v>0.87660000000000005</v>
      </c>
      <c r="E2427" s="64">
        <v>44468</v>
      </c>
      <c r="F2427" s="65">
        <v>44469</v>
      </c>
      <c r="G2427" s="64">
        <v>44468.91738900463</v>
      </c>
    </row>
    <row r="2428" spans="1:7" outlineLevel="1" x14ac:dyDescent="0.25">
      <c r="A2428" t="s">
        <v>109</v>
      </c>
      <c r="B2428" t="str">
        <f t="shared" si="37"/>
        <v>NZD44467</v>
      </c>
      <c r="C2428" s="36" t="s">
        <v>326</v>
      </c>
      <c r="D2428" s="63">
        <v>0.8821</v>
      </c>
      <c r="E2428" s="64">
        <v>44467</v>
      </c>
      <c r="F2428" s="65">
        <v>44467</v>
      </c>
      <c r="G2428" s="64">
        <v>44467.917336261577</v>
      </c>
    </row>
    <row r="2429" spans="1:7" outlineLevel="1" x14ac:dyDescent="0.25">
      <c r="A2429" t="s">
        <v>109</v>
      </c>
      <c r="B2429" t="str">
        <f t="shared" si="37"/>
        <v>NZD44466</v>
      </c>
      <c r="C2429" s="36" t="s">
        <v>326</v>
      </c>
      <c r="D2429" s="63">
        <v>0.88619999999999999</v>
      </c>
      <c r="E2429" s="64">
        <v>44466</v>
      </c>
      <c r="F2429" s="65">
        <v>44466</v>
      </c>
      <c r="G2429" s="64">
        <v>44466.917280324073</v>
      </c>
    </row>
    <row r="2430" spans="1:7" outlineLevel="1" x14ac:dyDescent="0.25">
      <c r="A2430" t="s">
        <v>109</v>
      </c>
      <c r="B2430" t="str">
        <f t="shared" si="37"/>
        <v>NZD44463</v>
      </c>
      <c r="C2430" s="36" t="s">
        <v>326</v>
      </c>
      <c r="D2430" s="63">
        <v>0.8891</v>
      </c>
      <c r="E2430" s="64">
        <v>44463</v>
      </c>
      <c r="F2430" s="65">
        <v>44465</v>
      </c>
      <c r="G2430" s="64">
        <v>44463.917867824071</v>
      </c>
    </row>
    <row r="2431" spans="1:7" outlineLevel="1" x14ac:dyDescent="0.25">
      <c r="A2431" t="s">
        <v>109</v>
      </c>
      <c r="B2431" t="str">
        <f t="shared" si="37"/>
        <v>NZD44462</v>
      </c>
      <c r="C2431" s="36" t="s">
        <v>326</v>
      </c>
      <c r="D2431" s="63">
        <v>0.89549999999999996</v>
      </c>
      <c r="E2431" s="64">
        <v>44462</v>
      </c>
      <c r="F2431" s="65">
        <v>44462</v>
      </c>
      <c r="G2431" s="64">
        <v>44462.917878587963</v>
      </c>
    </row>
    <row r="2432" spans="1:7" outlineLevel="1" x14ac:dyDescent="0.25">
      <c r="A2432" t="s">
        <v>109</v>
      </c>
      <c r="B2432" t="str">
        <f t="shared" si="37"/>
        <v>NZD44461</v>
      </c>
      <c r="C2432" s="36" t="s">
        <v>326</v>
      </c>
      <c r="D2432" s="63">
        <v>0.89559999999999995</v>
      </c>
      <c r="E2432" s="64">
        <v>44461</v>
      </c>
      <c r="F2432" s="65">
        <v>44461</v>
      </c>
      <c r="G2432" s="64">
        <v>44461.917839004629</v>
      </c>
    </row>
    <row r="2433" spans="1:7" outlineLevel="1" x14ac:dyDescent="0.25">
      <c r="A2433" t="s">
        <v>109</v>
      </c>
      <c r="B2433" t="str">
        <f t="shared" si="37"/>
        <v>NZD44460</v>
      </c>
      <c r="C2433" s="36" t="s">
        <v>326</v>
      </c>
      <c r="D2433" s="63">
        <v>0.89759999999999995</v>
      </c>
      <c r="E2433" s="64">
        <v>44460</v>
      </c>
      <c r="F2433" s="65">
        <v>44460</v>
      </c>
      <c r="G2433" s="64">
        <v>44460.917817013891</v>
      </c>
    </row>
    <row r="2434" spans="1:7" outlineLevel="1" x14ac:dyDescent="0.25">
      <c r="A2434" t="s">
        <v>109</v>
      </c>
      <c r="B2434" t="str">
        <f t="shared" si="37"/>
        <v>NZD44459</v>
      </c>
      <c r="C2434" s="36" t="s">
        <v>326</v>
      </c>
      <c r="D2434" s="63">
        <v>0.90110000000000001</v>
      </c>
      <c r="E2434" s="64">
        <v>44459</v>
      </c>
      <c r="F2434" s="65">
        <v>44459</v>
      </c>
      <c r="G2434" s="64">
        <v>44459.917747418978</v>
      </c>
    </row>
    <row r="2435" spans="1:7" outlineLevel="1" x14ac:dyDescent="0.25">
      <c r="A2435" t="s">
        <v>109</v>
      </c>
      <c r="B2435" t="str">
        <f t="shared" si="37"/>
        <v>NZD44456</v>
      </c>
      <c r="C2435" s="36" t="s">
        <v>326</v>
      </c>
      <c r="D2435" s="63">
        <v>0.89639999999999997</v>
      </c>
      <c r="E2435" s="64">
        <v>44456</v>
      </c>
      <c r="F2435" s="65">
        <v>44458</v>
      </c>
      <c r="G2435" s="64">
        <v>44456.917653553239</v>
      </c>
    </row>
    <row r="2436" spans="1:7" outlineLevel="1" x14ac:dyDescent="0.25">
      <c r="A2436" t="s">
        <v>109</v>
      </c>
      <c r="B2436" t="str">
        <f t="shared" si="37"/>
        <v>NZD44455</v>
      </c>
      <c r="C2436" s="36" t="s">
        <v>326</v>
      </c>
      <c r="D2436" s="63">
        <v>0.89690000000000003</v>
      </c>
      <c r="E2436" s="64">
        <v>44455</v>
      </c>
      <c r="F2436" s="65">
        <v>44455</v>
      </c>
      <c r="G2436" s="64">
        <v>44455.917641932872</v>
      </c>
    </row>
    <row r="2437" spans="1:7" outlineLevel="1" x14ac:dyDescent="0.25">
      <c r="A2437" t="s">
        <v>109</v>
      </c>
      <c r="B2437" t="str">
        <f t="shared" si="37"/>
        <v>NZD44454</v>
      </c>
      <c r="C2437" s="36" t="s">
        <v>326</v>
      </c>
      <c r="D2437" s="63">
        <v>0.89849999999999997</v>
      </c>
      <c r="E2437" s="64">
        <v>44454</v>
      </c>
      <c r="F2437" s="65">
        <v>44454</v>
      </c>
      <c r="G2437" s="64">
        <v>44454.917585960648</v>
      </c>
    </row>
    <row r="2438" spans="1:7" outlineLevel="1" x14ac:dyDescent="0.25">
      <c r="A2438" t="s">
        <v>109</v>
      </c>
      <c r="B2438" t="str">
        <f t="shared" ref="B2438:B2501" si="38">C2438&amp;E2438</f>
        <v>NZD44453</v>
      </c>
      <c r="C2438" s="36" t="s">
        <v>326</v>
      </c>
      <c r="D2438" s="63">
        <v>0.9</v>
      </c>
      <c r="E2438" s="64">
        <v>44453</v>
      </c>
      <c r="F2438" s="65">
        <v>44453</v>
      </c>
      <c r="G2438" s="64">
        <v>44453.917549039354</v>
      </c>
    </row>
    <row r="2439" spans="1:7" outlineLevel="1" x14ac:dyDescent="0.25">
      <c r="A2439" t="s">
        <v>109</v>
      </c>
      <c r="B2439" t="str">
        <f t="shared" si="38"/>
        <v>NZD44452</v>
      </c>
      <c r="C2439" s="36" t="s">
        <v>326</v>
      </c>
      <c r="D2439" s="63">
        <v>0.9002</v>
      </c>
      <c r="E2439" s="64">
        <v>44452</v>
      </c>
      <c r="F2439" s="65">
        <v>44452</v>
      </c>
      <c r="G2439" s="64">
        <v>44452.917141053244</v>
      </c>
    </row>
    <row r="2440" spans="1:7" outlineLevel="1" x14ac:dyDescent="0.25">
      <c r="A2440" t="s">
        <v>109</v>
      </c>
      <c r="B2440" t="str">
        <f t="shared" si="38"/>
        <v>NZD44449</v>
      </c>
      <c r="C2440" s="36" t="s">
        <v>326</v>
      </c>
      <c r="D2440" s="63">
        <v>0.90090000000000003</v>
      </c>
      <c r="E2440" s="64">
        <v>44449</v>
      </c>
      <c r="F2440" s="65">
        <v>44451</v>
      </c>
      <c r="G2440" s="64">
        <v>44449.917072071759</v>
      </c>
    </row>
    <row r="2441" spans="1:7" outlineLevel="1" x14ac:dyDescent="0.25">
      <c r="A2441" t="s">
        <v>109</v>
      </c>
      <c r="B2441" t="str">
        <f t="shared" si="38"/>
        <v>NZD44448</v>
      </c>
      <c r="C2441" s="36" t="s">
        <v>326</v>
      </c>
      <c r="D2441" s="63">
        <v>0.90090000000000003</v>
      </c>
      <c r="E2441" s="64">
        <v>44448</v>
      </c>
      <c r="F2441" s="65">
        <v>44448</v>
      </c>
      <c r="G2441" s="64">
        <v>44448.916998726854</v>
      </c>
    </row>
    <row r="2442" spans="1:7" outlineLevel="1" x14ac:dyDescent="0.25">
      <c r="A2442" t="s">
        <v>109</v>
      </c>
      <c r="B2442" t="str">
        <f t="shared" si="38"/>
        <v>NZD44447</v>
      </c>
      <c r="C2442" s="36" t="s">
        <v>326</v>
      </c>
      <c r="D2442" s="63">
        <v>0.90039999999999998</v>
      </c>
      <c r="E2442" s="64">
        <v>44447</v>
      </c>
      <c r="F2442" s="65">
        <v>44447</v>
      </c>
      <c r="G2442" s="64">
        <v>44447.916981365743</v>
      </c>
    </row>
    <row r="2443" spans="1:7" outlineLevel="1" x14ac:dyDescent="0.25">
      <c r="A2443" t="s">
        <v>109</v>
      </c>
      <c r="B2443" t="str">
        <f t="shared" si="38"/>
        <v>NZD44446</v>
      </c>
      <c r="C2443" s="36" t="s">
        <v>326</v>
      </c>
      <c r="D2443" s="63">
        <v>0.89659999999999995</v>
      </c>
      <c r="E2443" s="64">
        <v>44446</v>
      </c>
      <c r="F2443" s="65">
        <v>44446</v>
      </c>
      <c r="G2443" s="64">
        <v>44446.91695471065</v>
      </c>
    </row>
    <row r="2444" spans="1:7" outlineLevel="1" x14ac:dyDescent="0.25">
      <c r="A2444" t="s">
        <v>109</v>
      </c>
      <c r="B2444" t="str">
        <f t="shared" si="38"/>
        <v>NZD44442</v>
      </c>
      <c r="C2444" s="36" t="s">
        <v>326</v>
      </c>
      <c r="D2444" s="63">
        <v>0.8952</v>
      </c>
      <c r="E2444" s="64">
        <v>44442</v>
      </c>
      <c r="F2444" s="65">
        <v>44445</v>
      </c>
      <c r="G2444" s="64">
        <v>44442.916798726852</v>
      </c>
    </row>
    <row r="2445" spans="1:7" outlineLevel="1" x14ac:dyDescent="0.25">
      <c r="A2445" t="s">
        <v>109</v>
      </c>
      <c r="B2445" t="str">
        <f t="shared" si="38"/>
        <v>NZD44441</v>
      </c>
      <c r="C2445" s="36" t="s">
        <v>326</v>
      </c>
      <c r="D2445" s="63">
        <v>0.89370000000000005</v>
      </c>
      <c r="E2445" s="64">
        <v>44441</v>
      </c>
      <c r="F2445" s="65">
        <v>44441</v>
      </c>
      <c r="G2445" s="64">
        <v>44441.916770370372</v>
      </c>
    </row>
    <row r="2446" spans="1:7" outlineLevel="1" x14ac:dyDescent="0.25">
      <c r="A2446" t="s">
        <v>109</v>
      </c>
      <c r="B2446" t="str">
        <f t="shared" si="38"/>
        <v>NZD44440</v>
      </c>
      <c r="C2446" s="36" t="s">
        <v>326</v>
      </c>
      <c r="D2446" s="63">
        <v>0.89080000000000004</v>
      </c>
      <c r="E2446" s="64">
        <v>44440</v>
      </c>
      <c r="F2446" s="65">
        <v>44440</v>
      </c>
      <c r="G2446" s="64">
        <v>44440.916771493059</v>
      </c>
    </row>
    <row r="2447" spans="1:7" outlineLevel="1" x14ac:dyDescent="0.25">
      <c r="A2447" t="s">
        <v>109</v>
      </c>
      <c r="B2447" t="str">
        <f t="shared" si="38"/>
        <v>NZD44439</v>
      </c>
      <c r="C2447" s="36" t="s">
        <v>326</v>
      </c>
      <c r="D2447" s="63">
        <v>0.88939999999999997</v>
      </c>
      <c r="E2447" s="64">
        <v>44439</v>
      </c>
      <c r="F2447" s="65">
        <v>44439</v>
      </c>
      <c r="G2447" s="64">
        <v>44439.920156793982</v>
      </c>
    </row>
    <row r="2448" spans="1:7" outlineLevel="1" x14ac:dyDescent="0.25">
      <c r="A2448" t="s">
        <v>109</v>
      </c>
      <c r="B2448" t="str">
        <f t="shared" si="38"/>
        <v>NZD44438</v>
      </c>
      <c r="C2448" s="36" t="s">
        <v>326</v>
      </c>
      <c r="D2448" s="63">
        <v>0.88249999999999995</v>
      </c>
      <c r="E2448" s="64">
        <v>44438</v>
      </c>
      <c r="F2448" s="65">
        <v>44438</v>
      </c>
      <c r="G2448" s="64">
        <v>44438.92015578704</v>
      </c>
    </row>
    <row r="2449" spans="1:7" outlineLevel="1" x14ac:dyDescent="0.25">
      <c r="A2449" t="s">
        <v>109</v>
      </c>
      <c r="B2449" t="str">
        <f t="shared" si="38"/>
        <v>NZD44435</v>
      </c>
      <c r="C2449" s="36" t="s">
        <v>326</v>
      </c>
      <c r="D2449" s="63">
        <v>0.88380000000000003</v>
      </c>
      <c r="E2449" s="64">
        <v>44435</v>
      </c>
      <c r="F2449" s="65">
        <v>44437</v>
      </c>
      <c r="G2449" s="64">
        <v>44435.920084837962</v>
      </c>
    </row>
    <row r="2450" spans="1:7" outlineLevel="1" x14ac:dyDescent="0.25">
      <c r="A2450" t="s">
        <v>109</v>
      </c>
      <c r="B2450" t="str">
        <f t="shared" si="38"/>
        <v>NZD44434</v>
      </c>
      <c r="C2450" s="36" t="s">
        <v>326</v>
      </c>
      <c r="D2450" s="63">
        <v>0.88</v>
      </c>
      <c r="E2450" s="64">
        <v>44434</v>
      </c>
      <c r="F2450" s="65">
        <v>44434</v>
      </c>
      <c r="G2450" s="64">
        <v>44434.919944907408</v>
      </c>
    </row>
    <row r="2451" spans="1:7" outlineLevel="1" x14ac:dyDescent="0.25">
      <c r="A2451" t="s">
        <v>109</v>
      </c>
      <c r="B2451" t="str">
        <f t="shared" si="38"/>
        <v>NZD44433</v>
      </c>
      <c r="C2451" s="36" t="s">
        <v>326</v>
      </c>
      <c r="D2451" s="63">
        <v>0.87839999999999996</v>
      </c>
      <c r="E2451" s="64">
        <v>44433</v>
      </c>
      <c r="F2451" s="65">
        <v>44433</v>
      </c>
      <c r="G2451" s="64">
        <v>44433.919950543983</v>
      </c>
    </row>
    <row r="2452" spans="1:7" outlineLevel="1" x14ac:dyDescent="0.25">
      <c r="A2452" t="s">
        <v>109</v>
      </c>
      <c r="B2452" t="str">
        <f t="shared" si="38"/>
        <v>NZD44432</v>
      </c>
      <c r="C2452" s="36" t="s">
        <v>326</v>
      </c>
      <c r="D2452" s="63">
        <v>0.876</v>
      </c>
      <c r="E2452" s="64">
        <v>44432</v>
      </c>
      <c r="F2452" s="65">
        <v>44432</v>
      </c>
      <c r="G2452" s="64">
        <v>44432.919876006941</v>
      </c>
    </row>
    <row r="2453" spans="1:7" outlineLevel="1" x14ac:dyDescent="0.25">
      <c r="A2453" t="s">
        <v>109</v>
      </c>
      <c r="B2453" t="str">
        <f t="shared" si="38"/>
        <v>NZD44431</v>
      </c>
      <c r="C2453" s="36" t="s">
        <v>326</v>
      </c>
      <c r="D2453" s="63">
        <v>0.87329999999999997</v>
      </c>
      <c r="E2453" s="64">
        <v>44431</v>
      </c>
      <c r="F2453" s="65">
        <v>44431</v>
      </c>
      <c r="G2453" s="64">
        <v>44431.919861076392</v>
      </c>
    </row>
    <row r="2454" spans="1:7" outlineLevel="1" x14ac:dyDescent="0.25">
      <c r="A2454" t="s">
        <v>109</v>
      </c>
      <c r="B2454" t="str">
        <f t="shared" si="38"/>
        <v>NZD44428</v>
      </c>
      <c r="C2454" s="36" t="s">
        <v>326</v>
      </c>
      <c r="D2454" s="63">
        <v>0.87809999999999999</v>
      </c>
      <c r="E2454" s="64">
        <v>44428</v>
      </c>
      <c r="F2454" s="65">
        <v>44430</v>
      </c>
      <c r="G2454" s="64">
        <v>44428.918752627316</v>
      </c>
    </row>
    <row r="2455" spans="1:7" outlineLevel="1" x14ac:dyDescent="0.25">
      <c r="A2455" t="s">
        <v>109</v>
      </c>
      <c r="B2455" t="str">
        <f t="shared" si="38"/>
        <v>NZD44427</v>
      </c>
      <c r="C2455" s="36" t="s">
        <v>326</v>
      </c>
      <c r="D2455" s="63">
        <v>0.87470000000000003</v>
      </c>
      <c r="E2455" s="64">
        <v>44427</v>
      </c>
      <c r="F2455" s="65">
        <v>44427</v>
      </c>
      <c r="G2455" s="64">
        <v>44427.918716400462</v>
      </c>
    </row>
    <row r="2456" spans="1:7" outlineLevel="1" x14ac:dyDescent="0.25">
      <c r="A2456" t="s">
        <v>109</v>
      </c>
      <c r="B2456" t="str">
        <f t="shared" si="38"/>
        <v>NZD44426</v>
      </c>
      <c r="C2456" s="36" t="s">
        <v>326</v>
      </c>
      <c r="D2456" s="63">
        <v>0.87029999999999996</v>
      </c>
      <c r="E2456" s="64">
        <v>44426</v>
      </c>
      <c r="F2456" s="65">
        <v>44426</v>
      </c>
      <c r="G2456" s="64">
        <v>44426.918656631948</v>
      </c>
    </row>
    <row r="2457" spans="1:7" outlineLevel="1" x14ac:dyDescent="0.25">
      <c r="A2457" t="s">
        <v>109</v>
      </c>
      <c r="B2457" t="str">
        <f t="shared" si="38"/>
        <v>NZD44425</v>
      </c>
      <c r="C2457" s="36" t="s">
        <v>326</v>
      </c>
      <c r="D2457" s="63">
        <v>0.87270000000000003</v>
      </c>
      <c r="E2457" s="64">
        <v>44425</v>
      </c>
      <c r="F2457" s="65">
        <v>44425</v>
      </c>
      <c r="G2457" s="64">
        <v>44425.918660914351</v>
      </c>
    </row>
    <row r="2458" spans="1:7" outlineLevel="1" x14ac:dyDescent="0.25">
      <c r="A2458" t="s">
        <v>109</v>
      </c>
      <c r="B2458" t="str">
        <f t="shared" si="38"/>
        <v>NZD44424</v>
      </c>
      <c r="C2458" s="36" t="s">
        <v>326</v>
      </c>
      <c r="D2458" s="63">
        <v>0.88249999999999995</v>
      </c>
      <c r="E2458" s="64">
        <v>44424</v>
      </c>
      <c r="F2458" s="65">
        <v>44424</v>
      </c>
      <c r="G2458" s="64">
        <v>44424.918611493056</v>
      </c>
    </row>
    <row r="2459" spans="1:7" outlineLevel="1" x14ac:dyDescent="0.25">
      <c r="A2459" t="s">
        <v>109</v>
      </c>
      <c r="B2459" t="str">
        <f t="shared" si="38"/>
        <v>NZD44421</v>
      </c>
      <c r="C2459" s="36" t="s">
        <v>326</v>
      </c>
      <c r="D2459" s="63">
        <v>0.88039999999999996</v>
      </c>
      <c r="E2459" s="64">
        <v>44421</v>
      </c>
      <c r="F2459" s="65">
        <v>44423</v>
      </c>
      <c r="G2459" s="64">
        <v>44421.918543518521</v>
      </c>
    </row>
    <row r="2460" spans="1:7" outlineLevel="1" x14ac:dyDescent="0.25">
      <c r="A2460" t="s">
        <v>109</v>
      </c>
      <c r="B2460" t="str">
        <f t="shared" si="38"/>
        <v>NZD44420</v>
      </c>
      <c r="C2460" s="36" t="s">
        <v>326</v>
      </c>
      <c r="D2460" s="63">
        <v>0.87709999999999999</v>
      </c>
      <c r="E2460" s="64">
        <v>44420</v>
      </c>
      <c r="F2460" s="65">
        <v>44420</v>
      </c>
      <c r="G2460" s="64">
        <v>44420.918509293981</v>
      </c>
    </row>
    <row r="2461" spans="1:7" outlineLevel="1" x14ac:dyDescent="0.25">
      <c r="A2461" t="s">
        <v>109</v>
      </c>
      <c r="B2461" t="str">
        <f t="shared" si="38"/>
        <v>NZD44419</v>
      </c>
      <c r="C2461" s="36" t="s">
        <v>326</v>
      </c>
      <c r="D2461" s="63">
        <v>0.88119999999999998</v>
      </c>
      <c r="E2461" s="64">
        <v>44419</v>
      </c>
      <c r="F2461" s="65">
        <v>44419</v>
      </c>
      <c r="G2461" s="64">
        <v>44419.918441747686</v>
      </c>
    </row>
    <row r="2462" spans="1:7" outlineLevel="1" x14ac:dyDescent="0.25">
      <c r="A2462" t="s">
        <v>109</v>
      </c>
      <c r="B2462" t="str">
        <f t="shared" si="38"/>
        <v>NZD44418</v>
      </c>
      <c r="C2462" s="36" t="s">
        <v>326</v>
      </c>
      <c r="D2462" s="63">
        <v>0.878</v>
      </c>
      <c r="E2462" s="64">
        <v>44418</v>
      </c>
      <c r="F2462" s="65">
        <v>44418</v>
      </c>
      <c r="G2462" s="64">
        <v>44418.918465277777</v>
      </c>
    </row>
    <row r="2463" spans="1:7" outlineLevel="1" x14ac:dyDescent="0.25">
      <c r="A2463" t="s">
        <v>109</v>
      </c>
      <c r="B2463" t="str">
        <f t="shared" si="38"/>
        <v>NZD44417</v>
      </c>
      <c r="C2463" s="36" t="s">
        <v>326</v>
      </c>
      <c r="D2463" s="63">
        <v>0.88029999999999997</v>
      </c>
      <c r="E2463" s="64">
        <v>44417</v>
      </c>
      <c r="F2463" s="65">
        <v>44417</v>
      </c>
      <c r="G2463" s="64">
        <v>44417.918424386575</v>
      </c>
    </row>
    <row r="2464" spans="1:7" outlineLevel="1" x14ac:dyDescent="0.25">
      <c r="A2464" t="s">
        <v>109</v>
      </c>
      <c r="B2464" t="str">
        <f t="shared" si="38"/>
        <v>NZD44414</v>
      </c>
      <c r="C2464" s="36" t="s">
        <v>326</v>
      </c>
      <c r="D2464" s="63">
        <v>0.88100000000000001</v>
      </c>
      <c r="E2464" s="64">
        <v>44414</v>
      </c>
      <c r="F2464" s="65">
        <v>44416</v>
      </c>
      <c r="G2464" s="64">
        <v>44414.918323576392</v>
      </c>
    </row>
    <row r="2465" spans="1:7" outlineLevel="1" x14ac:dyDescent="0.25">
      <c r="A2465" t="s">
        <v>109</v>
      </c>
      <c r="B2465" t="str">
        <f t="shared" si="38"/>
        <v>NZD44413</v>
      </c>
      <c r="C2465" s="36" t="s">
        <v>326</v>
      </c>
      <c r="D2465" s="63">
        <v>0.88239999999999996</v>
      </c>
      <c r="E2465" s="64">
        <v>44413</v>
      </c>
      <c r="F2465" s="65">
        <v>44413</v>
      </c>
      <c r="G2465" s="64">
        <v>44413.918310763889</v>
      </c>
    </row>
    <row r="2466" spans="1:7" outlineLevel="1" x14ac:dyDescent="0.25">
      <c r="A2466" t="s">
        <v>109</v>
      </c>
      <c r="B2466" t="str">
        <f t="shared" si="38"/>
        <v>NZD44412</v>
      </c>
      <c r="C2466" s="36" t="s">
        <v>326</v>
      </c>
      <c r="D2466" s="63">
        <v>0.88500000000000001</v>
      </c>
      <c r="E2466" s="64">
        <v>44412</v>
      </c>
      <c r="F2466" s="65">
        <v>44412</v>
      </c>
      <c r="G2466" s="64">
        <v>44412.918273298608</v>
      </c>
    </row>
    <row r="2467" spans="1:7" outlineLevel="1" x14ac:dyDescent="0.25">
      <c r="A2467" t="s">
        <v>109</v>
      </c>
      <c r="B2467" t="str">
        <f t="shared" si="38"/>
        <v>NZD44411</v>
      </c>
      <c r="C2467" s="36" t="s">
        <v>326</v>
      </c>
      <c r="D2467" s="63">
        <v>0.879</v>
      </c>
      <c r="E2467" s="64">
        <v>44411</v>
      </c>
      <c r="F2467" s="65">
        <v>44411</v>
      </c>
      <c r="G2467" s="64">
        <v>44411.918228668983</v>
      </c>
    </row>
    <row r="2468" spans="1:7" outlineLevel="1" x14ac:dyDescent="0.25">
      <c r="A2468" t="s">
        <v>109</v>
      </c>
      <c r="B2468" t="str">
        <f t="shared" si="38"/>
        <v>NZD44407</v>
      </c>
      <c r="C2468" s="36" t="s">
        <v>326</v>
      </c>
      <c r="D2468" s="63">
        <v>0.86990000000000001</v>
      </c>
      <c r="E2468" s="64">
        <v>44407</v>
      </c>
      <c r="F2468" s="65">
        <v>44410</v>
      </c>
      <c r="G2468" s="64">
        <v>44407.919968518516</v>
      </c>
    </row>
    <row r="2469" spans="1:7" outlineLevel="1" x14ac:dyDescent="0.25">
      <c r="A2469" t="s">
        <v>109</v>
      </c>
      <c r="B2469" t="str">
        <f t="shared" si="38"/>
        <v>NZD44406</v>
      </c>
      <c r="C2469" s="36" t="s">
        <v>326</v>
      </c>
      <c r="D2469" s="63">
        <v>0.87219999999999998</v>
      </c>
      <c r="E2469" s="64">
        <v>44406</v>
      </c>
      <c r="F2469" s="65">
        <v>44406</v>
      </c>
      <c r="G2469" s="64">
        <v>44406.919904664355</v>
      </c>
    </row>
    <row r="2470" spans="1:7" outlineLevel="1" x14ac:dyDescent="0.25">
      <c r="A2470" t="s">
        <v>109</v>
      </c>
      <c r="B2470" t="str">
        <f t="shared" si="38"/>
        <v>NZD44405</v>
      </c>
      <c r="C2470" s="36" t="s">
        <v>326</v>
      </c>
      <c r="D2470" s="63">
        <v>0.87129999999999996</v>
      </c>
      <c r="E2470" s="64">
        <v>44405</v>
      </c>
      <c r="F2470" s="65">
        <v>44405</v>
      </c>
      <c r="G2470" s="64">
        <v>44405.919886111114</v>
      </c>
    </row>
    <row r="2471" spans="1:7" outlineLevel="1" x14ac:dyDescent="0.25">
      <c r="A2471" t="s">
        <v>109</v>
      </c>
      <c r="B2471" t="str">
        <f t="shared" si="38"/>
        <v>NZD44404</v>
      </c>
      <c r="C2471" s="36" t="s">
        <v>326</v>
      </c>
      <c r="D2471" s="63">
        <v>0.87539999999999996</v>
      </c>
      <c r="E2471" s="64">
        <v>44404</v>
      </c>
      <c r="F2471" s="65">
        <v>44404</v>
      </c>
      <c r="G2471" s="64">
        <v>44404.919855983797</v>
      </c>
    </row>
    <row r="2472" spans="1:7" outlineLevel="1" x14ac:dyDescent="0.25">
      <c r="A2472" t="s">
        <v>109</v>
      </c>
      <c r="B2472" t="str">
        <f t="shared" si="38"/>
        <v>NZD44403</v>
      </c>
      <c r="C2472" s="36" t="s">
        <v>326</v>
      </c>
      <c r="D2472" s="63">
        <v>0.87770000000000004</v>
      </c>
      <c r="E2472" s="64">
        <v>44403</v>
      </c>
      <c r="F2472" s="65">
        <v>44403</v>
      </c>
      <c r="G2472" s="64">
        <v>44403.919816168978</v>
      </c>
    </row>
    <row r="2473" spans="1:7" outlineLevel="1" x14ac:dyDescent="0.25">
      <c r="A2473" t="s">
        <v>109</v>
      </c>
      <c r="B2473" t="str">
        <f t="shared" si="38"/>
        <v>NZD44400</v>
      </c>
      <c r="C2473" s="36" t="s">
        <v>326</v>
      </c>
      <c r="D2473" s="63">
        <v>0.87790000000000001</v>
      </c>
      <c r="E2473" s="64">
        <v>44400</v>
      </c>
      <c r="F2473" s="65">
        <v>44402</v>
      </c>
      <c r="G2473" s="64">
        <v>44400.920062534722</v>
      </c>
    </row>
    <row r="2474" spans="1:7" outlineLevel="1" x14ac:dyDescent="0.25">
      <c r="A2474" t="s">
        <v>109</v>
      </c>
      <c r="B2474" t="str">
        <f t="shared" si="38"/>
        <v>NZD44399</v>
      </c>
      <c r="C2474" s="36" t="s">
        <v>326</v>
      </c>
      <c r="D2474" s="63">
        <v>0.87560000000000004</v>
      </c>
      <c r="E2474" s="64">
        <v>44399</v>
      </c>
      <c r="F2474" s="65">
        <v>44399</v>
      </c>
      <c r="G2474" s="64">
        <v>44399.920058993055</v>
      </c>
    </row>
    <row r="2475" spans="1:7" outlineLevel="1" x14ac:dyDescent="0.25">
      <c r="A2475" t="s">
        <v>109</v>
      </c>
      <c r="B2475" t="str">
        <f t="shared" si="38"/>
        <v>NZD44398</v>
      </c>
      <c r="C2475" s="36" t="s">
        <v>326</v>
      </c>
      <c r="D2475" s="63">
        <v>0.87560000000000004</v>
      </c>
      <c r="E2475" s="64">
        <v>44398</v>
      </c>
      <c r="F2475" s="65">
        <v>44398</v>
      </c>
      <c r="G2475" s="64">
        <v>44398.919481446763</v>
      </c>
    </row>
    <row r="2476" spans="1:7" outlineLevel="1" x14ac:dyDescent="0.25">
      <c r="A2476" t="s">
        <v>109</v>
      </c>
      <c r="B2476" t="str">
        <f t="shared" si="38"/>
        <v>NZD44397</v>
      </c>
      <c r="C2476" s="36" t="s">
        <v>326</v>
      </c>
      <c r="D2476" s="63">
        <v>0.87960000000000005</v>
      </c>
      <c r="E2476" s="64">
        <v>44397</v>
      </c>
      <c r="F2476" s="65">
        <v>44397</v>
      </c>
      <c r="G2476" s="64">
        <v>44397.919423692132</v>
      </c>
    </row>
    <row r="2477" spans="1:7" outlineLevel="1" x14ac:dyDescent="0.25">
      <c r="A2477" t="s">
        <v>109</v>
      </c>
      <c r="B2477" t="str">
        <f t="shared" si="38"/>
        <v>NZD44396</v>
      </c>
      <c r="C2477" s="36" t="s">
        <v>326</v>
      </c>
      <c r="D2477" s="63">
        <v>0.8851</v>
      </c>
      <c r="E2477" s="64">
        <v>44396</v>
      </c>
      <c r="F2477" s="65">
        <v>44396</v>
      </c>
      <c r="G2477" s="64">
        <v>44396.919414351854</v>
      </c>
    </row>
    <row r="2478" spans="1:7" outlineLevel="1" x14ac:dyDescent="0.25">
      <c r="A2478" t="s">
        <v>109</v>
      </c>
      <c r="B2478" t="str">
        <f t="shared" si="38"/>
        <v>NZD44393</v>
      </c>
      <c r="C2478" s="36" t="s">
        <v>326</v>
      </c>
      <c r="D2478" s="63">
        <v>0.88260000000000005</v>
      </c>
      <c r="E2478" s="64">
        <v>44393</v>
      </c>
      <c r="F2478" s="65">
        <v>44395</v>
      </c>
      <c r="G2478" s="64">
        <v>44393.919365127316</v>
      </c>
    </row>
    <row r="2479" spans="1:7" outlineLevel="1" x14ac:dyDescent="0.25">
      <c r="A2479" t="s">
        <v>109</v>
      </c>
      <c r="B2479" t="str">
        <f t="shared" si="38"/>
        <v>NZD44392</v>
      </c>
      <c r="C2479" s="36" t="s">
        <v>326</v>
      </c>
      <c r="D2479" s="63">
        <v>0.87829999999999997</v>
      </c>
      <c r="E2479" s="64">
        <v>44392</v>
      </c>
      <c r="F2479" s="65">
        <v>44392</v>
      </c>
      <c r="G2479" s="64">
        <v>44392.919299687499</v>
      </c>
    </row>
    <row r="2480" spans="1:7" outlineLevel="1" x14ac:dyDescent="0.25">
      <c r="A2480" t="s">
        <v>109</v>
      </c>
      <c r="B2480" t="str">
        <f t="shared" si="38"/>
        <v>NZD44391</v>
      </c>
      <c r="C2480" s="36" t="s">
        <v>326</v>
      </c>
      <c r="D2480" s="63">
        <v>0.87870000000000004</v>
      </c>
      <c r="E2480" s="64">
        <v>44391</v>
      </c>
      <c r="F2480" s="65">
        <v>44391</v>
      </c>
      <c r="G2480" s="64">
        <v>44391.919279594906</v>
      </c>
    </row>
    <row r="2481" spans="1:7" outlineLevel="1" x14ac:dyDescent="0.25">
      <c r="A2481" t="s">
        <v>109</v>
      </c>
      <c r="B2481" t="str">
        <f t="shared" si="38"/>
        <v>NZD44390</v>
      </c>
      <c r="C2481" s="36" t="s">
        <v>326</v>
      </c>
      <c r="D2481" s="63">
        <v>0.87029999999999996</v>
      </c>
      <c r="E2481" s="64">
        <v>44390</v>
      </c>
      <c r="F2481" s="65">
        <v>44390</v>
      </c>
      <c r="G2481" s="64">
        <v>44390.919258182868</v>
      </c>
    </row>
    <row r="2482" spans="1:7" outlineLevel="1" x14ac:dyDescent="0.25">
      <c r="A2482" t="s">
        <v>109</v>
      </c>
      <c r="B2482" t="str">
        <f t="shared" si="38"/>
        <v>NZD44389</v>
      </c>
      <c r="C2482" s="36" t="s">
        <v>326</v>
      </c>
      <c r="D2482" s="63">
        <v>0.87029999999999996</v>
      </c>
      <c r="E2482" s="64">
        <v>44389</v>
      </c>
      <c r="F2482" s="65">
        <v>44389</v>
      </c>
      <c r="G2482" s="64">
        <v>44389.919246030091</v>
      </c>
    </row>
    <row r="2483" spans="1:7" outlineLevel="1" x14ac:dyDescent="0.25">
      <c r="A2483" t="s">
        <v>109</v>
      </c>
      <c r="B2483" t="str">
        <f t="shared" si="38"/>
        <v>NZD44386</v>
      </c>
      <c r="C2483" s="36" t="s">
        <v>326</v>
      </c>
      <c r="D2483" s="63">
        <v>0.87190000000000001</v>
      </c>
      <c r="E2483" s="64">
        <v>44386</v>
      </c>
      <c r="F2483" s="65">
        <v>44388</v>
      </c>
      <c r="G2483" s="64">
        <v>44386.919127974536</v>
      </c>
    </row>
    <row r="2484" spans="1:7" outlineLevel="1" x14ac:dyDescent="0.25">
      <c r="A2484" t="s">
        <v>109</v>
      </c>
      <c r="B2484" t="str">
        <f t="shared" si="38"/>
        <v>NZD44385</v>
      </c>
      <c r="C2484" s="36" t="s">
        <v>326</v>
      </c>
      <c r="D2484" s="63">
        <v>0.87180000000000002</v>
      </c>
      <c r="E2484" s="64">
        <v>44385</v>
      </c>
      <c r="F2484" s="65">
        <v>44385</v>
      </c>
      <c r="G2484" s="64">
        <v>44385.91910806713</v>
      </c>
    </row>
    <row r="2485" spans="1:7" outlineLevel="1" x14ac:dyDescent="0.25">
      <c r="A2485" t="s">
        <v>109</v>
      </c>
      <c r="B2485" t="str">
        <f t="shared" si="38"/>
        <v>NZD44384</v>
      </c>
      <c r="C2485" s="36" t="s">
        <v>326</v>
      </c>
      <c r="D2485" s="63">
        <v>0.87609999999999999</v>
      </c>
      <c r="E2485" s="64">
        <v>44384</v>
      </c>
      <c r="F2485" s="65">
        <v>44384</v>
      </c>
      <c r="G2485" s="64">
        <v>44384.919045949071</v>
      </c>
    </row>
    <row r="2486" spans="1:7" outlineLevel="1" x14ac:dyDescent="0.25">
      <c r="A2486" t="s">
        <v>109</v>
      </c>
      <c r="B2486" t="str">
        <f t="shared" si="38"/>
        <v>NZD44383</v>
      </c>
      <c r="C2486" s="36" t="s">
        <v>326</v>
      </c>
      <c r="D2486" s="63">
        <v>0.87490000000000001</v>
      </c>
      <c r="E2486" s="64">
        <v>44383</v>
      </c>
      <c r="F2486" s="65">
        <v>44383</v>
      </c>
      <c r="G2486" s="64">
        <v>44383.919047569441</v>
      </c>
    </row>
    <row r="2487" spans="1:7" outlineLevel="1" x14ac:dyDescent="0.25">
      <c r="A2487" t="s">
        <v>109</v>
      </c>
      <c r="B2487" t="str">
        <f t="shared" si="38"/>
        <v>NZD44382</v>
      </c>
      <c r="C2487" s="36" t="s">
        <v>326</v>
      </c>
      <c r="D2487" s="63">
        <v>0.86680000000000001</v>
      </c>
      <c r="E2487" s="64">
        <v>44382</v>
      </c>
      <c r="F2487" s="65">
        <v>44382</v>
      </c>
      <c r="G2487" s="64">
        <v>44382.91898545139</v>
      </c>
    </row>
    <row r="2488" spans="1:7" outlineLevel="1" x14ac:dyDescent="0.25">
      <c r="A2488" t="s">
        <v>109</v>
      </c>
      <c r="B2488" t="str">
        <f t="shared" si="38"/>
        <v>NZD44379</v>
      </c>
      <c r="C2488" s="36" t="s">
        <v>326</v>
      </c>
      <c r="D2488" s="63">
        <v>0.86570000000000003</v>
      </c>
      <c r="E2488" s="64">
        <v>44379</v>
      </c>
      <c r="F2488" s="65">
        <v>44381</v>
      </c>
      <c r="G2488" s="64">
        <v>44379.918892048612</v>
      </c>
    </row>
    <row r="2489" spans="1:7" outlineLevel="1" x14ac:dyDescent="0.25">
      <c r="A2489" t="s">
        <v>109</v>
      </c>
      <c r="B2489" t="str">
        <f t="shared" si="38"/>
        <v>NZD44377</v>
      </c>
      <c r="C2489" s="36" t="s">
        <v>326</v>
      </c>
      <c r="D2489" s="63">
        <v>0.86529999999999996</v>
      </c>
      <c r="E2489" s="64">
        <v>44377</v>
      </c>
      <c r="F2489" s="65">
        <v>44378</v>
      </c>
      <c r="G2489" s="64">
        <v>44377.918869212961</v>
      </c>
    </row>
    <row r="2490" spans="1:7" outlineLevel="1" x14ac:dyDescent="0.25">
      <c r="A2490" t="s">
        <v>109</v>
      </c>
      <c r="B2490" t="str">
        <f t="shared" si="38"/>
        <v>NZD44376</v>
      </c>
      <c r="C2490" s="36" t="s">
        <v>326</v>
      </c>
      <c r="D2490" s="63">
        <v>0.86570000000000003</v>
      </c>
      <c r="E2490" s="64">
        <v>44376</v>
      </c>
      <c r="F2490" s="65">
        <v>44376</v>
      </c>
      <c r="G2490" s="64">
        <v>44376.918810300929</v>
      </c>
    </row>
    <row r="2491" spans="1:7" outlineLevel="1" x14ac:dyDescent="0.25">
      <c r="A2491" t="s">
        <v>109</v>
      </c>
      <c r="B2491" t="str">
        <f t="shared" si="38"/>
        <v>NZD44375</v>
      </c>
      <c r="C2491" s="36" t="s">
        <v>326</v>
      </c>
      <c r="D2491" s="63">
        <v>0.86880000000000002</v>
      </c>
      <c r="E2491" s="64">
        <v>44375</v>
      </c>
      <c r="F2491" s="65">
        <v>44375</v>
      </c>
      <c r="G2491" s="64">
        <v>44375.918770104166</v>
      </c>
    </row>
    <row r="2492" spans="1:7" outlineLevel="1" x14ac:dyDescent="0.25">
      <c r="A2492" t="s">
        <v>109</v>
      </c>
      <c r="B2492" t="str">
        <f t="shared" si="38"/>
        <v>NZD44372</v>
      </c>
      <c r="C2492" s="36" t="s">
        <v>326</v>
      </c>
      <c r="D2492" s="63">
        <v>0.86980000000000002</v>
      </c>
      <c r="E2492" s="64">
        <v>44372</v>
      </c>
      <c r="F2492" s="65">
        <v>44374</v>
      </c>
      <c r="G2492" s="64">
        <v>44372.91870185185</v>
      </c>
    </row>
    <row r="2493" spans="1:7" outlineLevel="1" x14ac:dyDescent="0.25">
      <c r="A2493" t="s">
        <v>109</v>
      </c>
      <c r="B2493" t="str">
        <f t="shared" si="38"/>
        <v>NZD44371</v>
      </c>
      <c r="C2493" s="36" t="s">
        <v>326</v>
      </c>
      <c r="D2493" s="63">
        <v>0.86980000000000002</v>
      </c>
      <c r="E2493" s="64">
        <v>44371</v>
      </c>
      <c r="F2493" s="65">
        <v>44371</v>
      </c>
      <c r="G2493" s="64">
        <v>44371.919384872686</v>
      </c>
    </row>
    <row r="2494" spans="1:7" outlineLevel="1" x14ac:dyDescent="0.25">
      <c r="A2494" t="s">
        <v>109</v>
      </c>
      <c r="B2494" t="str">
        <f t="shared" si="38"/>
        <v>NZD44370</v>
      </c>
      <c r="C2494" s="36" t="s">
        <v>326</v>
      </c>
      <c r="D2494" s="63">
        <v>0.86629999999999996</v>
      </c>
      <c r="E2494" s="64">
        <v>44370</v>
      </c>
      <c r="F2494" s="65">
        <v>44370</v>
      </c>
      <c r="G2494" s="64">
        <v>44370.919366817128</v>
      </c>
    </row>
    <row r="2495" spans="1:7" outlineLevel="1" x14ac:dyDescent="0.25">
      <c r="A2495" t="s">
        <v>109</v>
      </c>
      <c r="B2495" t="str">
        <f t="shared" si="38"/>
        <v>NZD44369</v>
      </c>
      <c r="C2495" s="36" t="s">
        <v>326</v>
      </c>
      <c r="D2495" s="63">
        <v>0.86560000000000004</v>
      </c>
      <c r="E2495" s="64">
        <v>44369</v>
      </c>
      <c r="F2495" s="65">
        <v>44369</v>
      </c>
      <c r="G2495" s="64">
        <v>44369.919342939815</v>
      </c>
    </row>
    <row r="2496" spans="1:7" outlineLevel="1" x14ac:dyDescent="0.25">
      <c r="A2496" t="s">
        <v>109</v>
      </c>
      <c r="B2496" t="str">
        <f t="shared" si="38"/>
        <v>NZD44368</v>
      </c>
      <c r="C2496" s="36" t="s">
        <v>326</v>
      </c>
      <c r="D2496" s="63">
        <v>0.86480000000000001</v>
      </c>
      <c r="E2496" s="64">
        <v>44368</v>
      </c>
      <c r="F2496" s="65">
        <v>44368</v>
      </c>
      <c r="G2496" s="64">
        <v>44368.918054710652</v>
      </c>
    </row>
    <row r="2497" spans="1:7" outlineLevel="1" x14ac:dyDescent="0.25">
      <c r="A2497" t="s">
        <v>109</v>
      </c>
      <c r="B2497" t="str">
        <f t="shared" si="38"/>
        <v>NZD44365</v>
      </c>
      <c r="C2497" s="36" t="s">
        <v>326</v>
      </c>
      <c r="D2497" s="63">
        <v>0.86250000000000004</v>
      </c>
      <c r="E2497" s="64">
        <v>44365</v>
      </c>
      <c r="F2497" s="65">
        <v>44367</v>
      </c>
      <c r="G2497" s="64">
        <v>44365.918205787035</v>
      </c>
    </row>
    <row r="2498" spans="1:7" outlineLevel="1" x14ac:dyDescent="0.25">
      <c r="A2498" t="s">
        <v>109</v>
      </c>
      <c r="B2498" t="str">
        <f t="shared" si="38"/>
        <v>NZD44364</v>
      </c>
      <c r="C2498" s="36" t="s">
        <v>326</v>
      </c>
      <c r="D2498" s="63">
        <v>0.86480000000000001</v>
      </c>
      <c r="E2498" s="64">
        <v>44364</v>
      </c>
      <c r="F2498" s="65">
        <v>44364</v>
      </c>
      <c r="G2498" s="64">
        <v>44364.918171180558</v>
      </c>
    </row>
    <row r="2499" spans="1:7" outlineLevel="1" x14ac:dyDescent="0.25">
      <c r="A2499" t="s">
        <v>109</v>
      </c>
      <c r="B2499" t="str">
        <f t="shared" si="38"/>
        <v>NZD44363</v>
      </c>
      <c r="C2499" s="36" t="s">
        <v>326</v>
      </c>
      <c r="D2499" s="63">
        <v>0.86850000000000005</v>
      </c>
      <c r="E2499" s="64">
        <v>44363</v>
      </c>
      <c r="F2499" s="65">
        <v>44363</v>
      </c>
      <c r="G2499" s="64">
        <v>44363.918124571763</v>
      </c>
    </row>
    <row r="2500" spans="1:7" outlineLevel="1" x14ac:dyDescent="0.25">
      <c r="A2500" t="s">
        <v>109</v>
      </c>
      <c r="B2500" t="str">
        <f t="shared" si="38"/>
        <v>NZD44362</v>
      </c>
      <c r="C2500" s="36" t="s">
        <v>326</v>
      </c>
      <c r="D2500" s="63">
        <v>0.8679</v>
      </c>
      <c r="E2500" s="64">
        <v>44362</v>
      </c>
      <c r="F2500" s="65">
        <v>44362</v>
      </c>
      <c r="G2500" s="64">
        <v>44362.918103124997</v>
      </c>
    </row>
    <row r="2501" spans="1:7" outlineLevel="1" x14ac:dyDescent="0.25">
      <c r="A2501" t="s">
        <v>109</v>
      </c>
      <c r="B2501" t="str">
        <f t="shared" si="38"/>
        <v>NZD44361</v>
      </c>
      <c r="C2501" s="36" t="s">
        <v>326</v>
      </c>
      <c r="D2501" s="63">
        <v>0.86729999999999996</v>
      </c>
      <c r="E2501" s="64">
        <v>44361</v>
      </c>
      <c r="F2501" s="65">
        <v>44361</v>
      </c>
      <c r="G2501" s="64">
        <v>44361.918090196756</v>
      </c>
    </row>
    <row r="2502" spans="1:7" outlineLevel="1" x14ac:dyDescent="0.25">
      <c r="A2502" t="s">
        <v>109</v>
      </c>
      <c r="B2502" t="str">
        <f t="shared" ref="B2502:B2565" si="39">C2502&amp;E2502</f>
        <v>NZD44358</v>
      </c>
      <c r="C2502" s="36" t="s">
        <v>326</v>
      </c>
      <c r="D2502" s="63">
        <v>0.86650000000000005</v>
      </c>
      <c r="E2502" s="64">
        <v>44358</v>
      </c>
      <c r="F2502" s="65">
        <v>44360</v>
      </c>
      <c r="G2502" s="64">
        <v>44358.917920173611</v>
      </c>
    </row>
    <row r="2503" spans="1:7" outlineLevel="1" x14ac:dyDescent="0.25">
      <c r="A2503" t="s">
        <v>109</v>
      </c>
      <c r="B2503" t="str">
        <f t="shared" si="39"/>
        <v>NZD44357</v>
      </c>
      <c r="C2503" s="36" t="s">
        <v>326</v>
      </c>
      <c r="D2503" s="63">
        <v>0.87039999999999995</v>
      </c>
      <c r="E2503" s="64">
        <v>44357</v>
      </c>
      <c r="F2503" s="65">
        <v>44357</v>
      </c>
      <c r="G2503" s="64">
        <v>44357.917892511578</v>
      </c>
    </row>
    <row r="2504" spans="1:7" outlineLevel="1" x14ac:dyDescent="0.25">
      <c r="A2504" t="s">
        <v>109</v>
      </c>
      <c r="B2504" t="str">
        <f t="shared" si="39"/>
        <v>NZD44356</v>
      </c>
      <c r="C2504" s="36" t="s">
        <v>326</v>
      </c>
      <c r="D2504" s="63">
        <v>0.86890000000000001</v>
      </c>
      <c r="E2504" s="64">
        <v>44356</v>
      </c>
      <c r="F2504" s="65">
        <v>44356</v>
      </c>
      <c r="G2504" s="64">
        <v>44356.91785795139</v>
      </c>
    </row>
    <row r="2505" spans="1:7" outlineLevel="1" x14ac:dyDescent="0.25">
      <c r="A2505" t="s">
        <v>109</v>
      </c>
      <c r="B2505" t="str">
        <f t="shared" si="39"/>
        <v>NZD44355</v>
      </c>
      <c r="C2505" s="36" t="s">
        <v>326</v>
      </c>
      <c r="D2505" s="63">
        <v>0.87109999999999999</v>
      </c>
      <c r="E2505" s="64">
        <v>44355</v>
      </c>
      <c r="F2505" s="65">
        <v>44355</v>
      </c>
      <c r="G2505" s="64">
        <v>44355.917863807874</v>
      </c>
    </row>
    <row r="2506" spans="1:7" outlineLevel="1" x14ac:dyDescent="0.25">
      <c r="A2506" t="s">
        <v>109</v>
      </c>
      <c r="B2506" t="str">
        <f t="shared" si="39"/>
        <v>NZD44354</v>
      </c>
      <c r="C2506" s="36" t="s">
        <v>326</v>
      </c>
      <c r="D2506" s="63">
        <v>0.87350000000000005</v>
      </c>
      <c r="E2506" s="64">
        <v>44354</v>
      </c>
      <c r="F2506" s="65">
        <v>44354</v>
      </c>
      <c r="G2506" s="64">
        <v>44354.917840312497</v>
      </c>
    </row>
    <row r="2507" spans="1:7" outlineLevel="1" x14ac:dyDescent="0.25">
      <c r="A2507" t="s">
        <v>109</v>
      </c>
      <c r="B2507" t="str">
        <f t="shared" si="39"/>
        <v>NZD44351</v>
      </c>
      <c r="C2507" s="36" t="s">
        <v>326</v>
      </c>
      <c r="D2507" s="63">
        <v>0.87</v>
      </c>
      <c r="E2507" s="64">
        <v>44351</v>
      </c>
      <c r="F2507" s="65">
        <v>44353</v>
      </c>
      <c r="G2507" s="64">
        <v>44351.917715474534</v>
      </c>
    </row>
    <row r="2508" spans="1:7" outlineLevel="1" x14ac:dyDescent="0.25">
      <c r="A2508" t="s">
        <v>109</v>
      </c>
      <c r="B2508" t="str">
        <f t="shared" si="39"/>
        <v>NZD44350</v>
      </c>
      <c r="C2508" s="36" t="s">
        <v>326</v>
      </c>
      <c r="D2508" s="63">
        <v>0.86560000000000004</v>
      </c>
      <c r="E2508" s="64">
        <v>44350</v>
      </c>
      <c r="F2508" s="65">
        <v>44350</v>
      </c>
      <c r="G2508" s="64">
        <v>44350.917738159726</v>
      </c>
    </row>
    <row r="2509" spans="1:7" outlineLevel="1" x14ac:dyDescent="0.25">
      <c r="A2509" t="s">
        <v>109</v>
      </c>
      <c r="B2509" t="str">
        <f t="shared" si="39"/>
        <v>NZD44349</v>
      </c>
      <c r="C2509" s="36" t="s">
        <v>326</v>
      </c>
      <c r="D2509" s="63">
        <v>0.87229999999999996</v>
      </c>
      <c r="E2509" s="64">
        <v>44349</v>
      </c>
      <c r="F2509" s="65">
        <v>44349</v>
      </c>
      <c r="G2509" s="64">
        <v>44349.917708136571</v>
      </c>
    </row>
    <row r="2510" spans="1:7" outlineLevel="1" x14ac:dyDescent="0.25">
      <c r="A2510" t="s">
        <v>109</v>
      </c>
      <c r="B2510" t="str">
        <f t="shared" si="39"/>
        <v>NZD44348</v>
      </c>
      <c r="C2510" s="36" t="s">
        <v>326</v>
      </c>
      <c r="D2510" s="63">
        <v>0.87360000000000004</v>
      </c>
      <c r="E2510" s="64">
        <v>44348</v>
      </c>
      <c r="F2510" s="65">
        <v>44348</v>
      </c>
      <c r="G2510" s="64">
        <v>44348.917672071759</v>
      </c>
    </row>
    <row r="2511" spans="1:7" outlineLevel="1" x14ac:dyDescent="0.25">
      <c r="A2511" t="s">
        <v>109</v>
      </c>
      <c r="B2511" t="str">
        <f t="shared" si="39"/>
        <v>NZD44347</v>
      </c>
      <c r="C2511" s="36" t="s">
        <v>326</v>
      </c>
      <c r="D2511" s="63">
        <v>0.87819999999999998</v>
      </c>
      <c r="E2511" s="64">
        <v>44347</v>
      </c>
      <c r="F2511" s="65">
        <v>44347</v>
      </c>
      <c r="G2511" s="64">
        <v>44347.917655173609</v>
      </c>
    </row>
    <row r="2512" spans="1:7" outlineLevel="1" x14ac:dyDescent="0.25">
      <c r="A2512" t="s">
        <v>109</v>
      </c>
      <c r="B2512" t="str">
        <f t="shared" si="39"/>
        <v>NZD44344</v>
      </c>
      <c r="C2512" s="36" t="s">
        <v>326</v>
      </c>
      <c r="D2512" s="63">
        <v>0.87580000000000002</v>
      </c>
      <c r="E2512" s="64">
        <v>44344</v>
      </c>
      <c r="F2512" s="65">
        <v>44346</v>
      </c>
      <c r="G2512" s="64">
        <v>44344.917453703703</v>
      </c>
    </row>
    <row r="2513" spans="1:7" outlineLevel="1" x14ac:dyDescent="0.25">
      <c r="A2513" t="s">
        <v>109</v>
      </c>
      <c r="B2513" t="str">
        <f t="shared" si="39"/>
        <v>NZD44343</v>
      </c>
      <c r="C2513" s="36" t="s">
        <v>326</v>
      </c>
      <c r="D2513" s="63">
        <v>0.88060000000000005</v>
      </c>
      <c r="E2513" s="64">
        <v>44343</v>
      </c>
      <c r="F2513" s="65">
        <v>44343</v>
      </c>
      <c r="G2513" s="64">
        <v>44343.917387303241</v>
      </c>
    </row>
    <row r="2514" spans="1:7" outlineLevel="1" x14ac:dyDescent="0.25">
      <c r="A2514" t="s">
        <v>109</v>
      </c>
      <c r="B2514" t="str">
        <f t="shared" si="39"/>
        <v>NZD44342</v>
      </c>
      <c r="C2514" s="36" t="s">
        <v>326</v>
      </c>
      <c r="D2514" s="63">
        <v>0.88290000000000002</v>
      </c>
      <c r="E2514" s="64">
        <v>44342</v>
      </c>
      <c r="F2514" s="65">
        <v>44342</v>
      </c>
      <c r="G2514" s="64">
        <v>44342.917349768519</v>
      </c>
    </row>
    <row r="2515" spans="1:7" outlineLevel="1" x14ac:dyDescent="0.25">
      <c r="A2515" t="s">
        <v>109</v>
      </c>
      <c r="B2515" t="str">
        <f t="shared" si="39"/>
        <v>NZD44341</v>
      </c>
      <c r="C2515" s="36" t="s">
        <v>326</v>
      </c>
      <c r="D2515" s="63">
        <v>0.87180000000000002</v>
      </c>
      <c r="E2515" s="64">
        <v>44341</v>
      </c>
      <c r="F2515" s="65">
        <v>44341</v>
      </c>
      <c r="G2515" s="64">
        <v>44341.917325497685</v>
      </c>
    </row>
    <row r="2516" spans="1:7" outlineLevel="1" x14ac:dyDescent="0.25">
      <c r="A2516" t="s">
        <v>109</v>
      </c>
      <c r="B2516" t="str">
        <f t="shared" si="39"/>
        <v>NZD44337</v>
      </c>
      <c r="C2516" s="36" t="s">
        <v>326</v>
      </c>
      <c r="D2516" s="63">
        <v>0.86570000000000003</v>
      </c>
      <c r="E2516" s="64">
        <v>44337</v>
      </c>
      <c r="F2516" s="65">
        <v>44340</v>
      </c>
      <c r="G2516" s="64">
        <v>44337.920093368055</v>
      </c>
    </row>
    <row r="2517" spans="1:7" outlineLevel="1" x14ac:dyDescent="0.25">
      <c r="A2517" t="s">
        <v>109</v>
      </c>
      <c r="B2517" t="str">
        <f t="shared" si="39"/>
        <v>NZD44336</v>
      </c>
      <c r="C2517" s="36" t="s">
        <v>326</v>
      </c>
      <c r="D2517" s="63">
        <v>0.86909999999999998</v>
      </c>
      <c r="E2517" s="64">
        <v>44336</v>
      </c>
      <c r="F2517" s="65">
        <v>44336</v>
      </c>
      <c r="G2517" s="64">
        <v>44336.920090127314</v>
      </c>
    </row>
    <row r="2518" spans="1:7" outlineLevel="1" x14ac:dyDescent="0.25">
      <c r="A2518" t="s">
        <v>109</v>
      </c>
      <c r="B2518" t="str">
        <f t="shared" si="39"/>
        <v>NZD44335</v>
      </c>
      <c r="C2518" s="36" t="s">
        <v>326</v>
      </c>
      <c r="D2518" s="63">
        <v>0.86890000000000001</v>
      </c>
      <c r="E2518" s="64">
        <v>44335</v>
      </c>
      <c r="F2518" s="65">
        <v>44335</v>
      </c>
      <c r="G2518" s="64">
        <v>44335.9200403125</v>
      </c>
    </row>
    <row r="2519" spans="1:7" outlineLevel="1" x14ac:dyDescent="0.25">
      <c r="A2519" t="s">
        <v>109</v>
      </c>
      <c r="B2519" t="str">
        <f t="shared" si="39"/>
        <v>NZD44334</v>
      </c>
      <c r="C2519" s="36" t="s">
        <v>326</v>
      </c>
      <c r="D2519" s="63">
        <v>0.87370000000000003</v>
      </c>
      <c r="E2519" s="64">
        <v>44334</v>
      </c>
      <c r="F2519" s="65">
        <v>44334</v>
      </c>
      <c r="G2519" s="64">
        <v>44334.919997766207</v>
      </c>
    </row>
    <row r="2520" spans="1:7" outlineLevel="1" x14ac:dyDescent="0.25">
      <c r="A2520" t="s">
        <v>109</v>
      </c>
      <c r="B2520" t="str">
        <f t="shared" si="39"/>
        <v>NZD44333</v>
      </c>
      <c r="C2520" s="36" t="s">
        <v>326</v>
      </c>
      <c r="D2520" s="63">
        <v>0.87070000000000003</v>
      </c>
      <c r="E2520" s="64">
        <v>44333</v>
      </c>
      <c r="F2520" s="65">
        <v>44333</v>
      </c>
      <c r="G2520" s="64">
        <v>44333.919976469908</v>
      </c>
    </row>
    <row r="2521" spans="1:7" outlineLevel="1" x14ac:dyDescent="0.25">
      <c r="A2521" t="s">
        <v>109</v>
      </c>
      <c r="B2521" t="str">
        <f t="shared" si="39"/>
        <v>NZD44330</v>
      </c>
      <c r="C2521" s="36" t="s">
        <v>326</v>
      </c>
      <c r="D2521" s="63">
        <v>0.87690000000000001</v>
      </c>
      <c r="E2521" s="64">
        <v>44330</v>
      </c>
      <c r="F2521" s="65">
        <v>44332</v>
      </c>
      <c r="G2521" s="64">
        <v>44330.919939085645</v>
      </c>
    </row>
    <row r="2522" spans="1:7" outlineLevel="1" x14ac:dyDescent="0.25">
      <c r="A2522" t="s">
        <v>109</v>
      </c>
      <c r="B2522" t="str">
        <f t="shared" si="39"/>
        <v>NZD44329</v>
      </c>
      <c r="C2522" s="36" t="s">
        <v>326</v>
      </c>
      <c r="D2522" s="63">
        <v>0.87239999999999995</v>
      </c>
      <c r="E2522" s="64">
        <v>44329</v>
      </c>
      <c r="F2522" s="65">
        <v>44329</v>
      </c>
      <c r="G2522" s="64">
        <v>44329.919875428241</v>
      </c>
    </row>
    <row r="2523" spans="1:7" outlineLevel="1" x14ac:dyDescent="0.25">
      <c r="A2523" t="s">
        <v>109</v>
      </c>
      <c r="B2523" t="str">
        <f t="shared" si="39"/>
        <v>NZD44328</v>
      </c>
      <c r="C2523" s="36" t="s">
        <v>326</v>
      </c>
      <c r="D2523" s="63">
        <v>0.86850000000000005</v>
      </c>
      <c r="E2523" s="64">
        <v>44328</v>
      </c>
      <c r="F2523" s="65">
        <v>44328</v>
      </c>
      <c r="G2523" s="64">
        <v>44328.919883831019</v>
      </c>
    </row>
    <row r="2524" spans="1:7" outlineLevel="1" x14ac:dyDescent="0.25">
      <c r="A2524" t="s">
        <v>109</v>
      </c>
      <c r="B2524" t="str">
        <f t="shared" si="39"/>
        <v>NZD44327</v>
      </c>
      <c r="C2524" s="36" t="s">
        <v>326</v>
      </c>
      <c r="D2524" s="63">
        <v>0.87929999999999997</v>
      </c>
      <c r="E2524" s="64">
        <v>44327</v>
      </c>
      <c r="F2524" s="65">
        <v>44327</v>
      </c>
      <c r="G2524" s="64">
        <v>44327.919845370372</v>
      </c>
    </row>
    <row r="2525" spans="1:7" outlineLevel="1" x14ac:dyDescent="0.25">
      <c r="A2525" t="s">
        <v>109</v>
      </c>
      <c r="B2525" t="str">
        <f t="shared" si="39"/>
        <v>NZD44326</v>
      </c>
      <c r="C2525" s="36" t="s">
        <v>326</v>
      </c>
      <c r="D2525" s="63">
        <v>0.88160000000000005</v>
      </c>
      <c r="E2525" s="64">
        <v>44326</v>
      </c>
      <c r="F2525" s="65">
        <v>44326</v>
      </c>
      <c r="G2525" s="64">
        <v>44326.9198096412</v>
      </c>
    </row>
    <row r="2526" spans="1:7" outlineLevel="1" x14ac:dyDescent="0.25">
      <c r="A2526" t="s">
        <v>109</v>
      </c>
      <c r="B2526" t="str">
        <f t="shared" si="39"/>
        <v>NZD44323</v>
      </c>
      <c r="C2526" s="36" t="s">
        <v>326</v>
      </c>
      <c r="D2526" s="63">
        <v>0.88370000000000004</v>
      </c>
      <c r="E2526" s="64">
        <v>44323</v>
      </c>
      <c r="F2526" s="65">
        <v>44325</v>
      </c>
      <c r="G2526" s="64">
        <v>44323.919742627317</v>
      </c>
    </row>
    <row r="2527" spans="1:7" outlineLevel="1" x14ac:dyDescent="0.25">
      <c r="A2527" t="s">
        <v>109</v>
      </c>
      <c r="B2527" t="str">
        <f t="shared" si="39"/>
        <v>NZD44322</v>
      </c>
      <c r="C2527" s="36" t="s">
        <v>326</v>
      </c>
      <c r="D2527" s="63">
        <v>0.88060000000000005</v>
      </c>
      <c r="E2527" s="64">
        <v>44322</v>
      </c>
      <c r="F2527" s="65">
        <v>44322</v>
      </c>
      <c r="G2527" s="64">
        <v>44322.918575578704</v>
      </c>
    </row>
    <row r="2528" spans="1:7" outlineLevel="1" x14ac:dyDescent="0.25">
      <c r="A2528" t="s">
        <v>109</v>
      </c>
      <c r="B2528" t="str">
        <f t="shared" si="39"/>
        <v>NZD44321</v>
      </c>
      <c r="C2528" s="36" t="s">
        <v>326</v>
      </c>
      <c r="D2528" s="63">
        <v>0.8841</v>
      </c>
      <c r="E2528" s="64">
        <v>44321</v>
      </c>
      <c r="F2528" s="65">
        <v>44321</v>
      </c>
      <c r="G2528" s="64">
        <v>44321.91852835648</v>
      </c>
    </row>
    <row r="2529" spans="1:7" outlineLevel="1" x14ac:dyDescent="0.25">
      <c r="A2529" t="s">
        <v>109</v>
      </c>
      <c r="B2529" t="str">
        <f t="shared" si="39"/>
        <v>NZD44320</v>
      </c>
      <c r="C2529" s="36" t="s">
        <v>326</v>
      </c>
      <c r="D2529" s="63">
        <v>0.879</v>
      </c>
      <c r="E2529" s="64">
        <v>44320</v>
      </c>
      <c r="F2529" s="65">
        <v>44320</v>
      </c>
      <c r="G2529" s="64">
        <v>44320.918500891203</v>
      </c>
    </row>
    <row r="2530" spans="1:7" outlineLevel="1" x14ac:dyDescent="0.25">
      <c r="A2530" t="s">
        <v>109</v>
      </c>
      <c r="B2530" t="str">
        <f t="shared" si="39"/>
        <v>NZD44319</v>
      </c>
      <c r="C2530" s="36" t="s">
        <v>326</v>
      </c>
      <c r="D2530" s="63">
        <v>0.88370000000000004</v>
      </c>
      <c r="E2530" s="64">
        <v>44319</v>
      </c>
      <c r="F2530" s="65">
        <v>44319</v>
      </c>
      <c r="G2530" s="64">
        <v>44319.918448692129</v>
      </c>
    </row>
    <row r="2531" spans="1:7" outlineLevel="1" x14ac:dyDescent="0.25">
      <c r="A2531" t="s">
        <v>109</v>
      </c>
      <c r="B2531" t="str">
        <f t="shared" si="39"/>
        <v>NZD44316</v>
      </c>
      <c r="C2531" s="36" t="s">
        <v>326</v>
      </c>
      <c r="D2531" s="63">
        <v>0.88229999999999997</v>
      </c>
      <c r="E2531" s="64">
        <v>44316</v>
      </c>
      <c r="F2531" s="65">
        <v>44318</v>
      </c>
      <c r="G2531" s="64">
        <v>44316.918249918985</v>
      </c>
    </row>
    <row r="2532" spans="1:7" outlineLevel="1" x14ac:dyDescent="0.25">
      <c r="A2532" t="s">
        <v>109</v>
      </c>
      <c r="B2532" t="str">
        <f t="shared" si="39"/>
        <v>NZD44315</v>
      </c>
      <c r="C2532" s="36" t="s">
        <v>326</v>
      </c>
      <c r="D2532" s="63">
        <v>0.89</v>
      </c>
      <c r="E2532" s="64">
        <v>44315</v>
      </c>
      <c r="F2532" s="65">
        <v>44315</v>
      </c>
      <c r="G2532" s="64">
        <v>44315.91824791667</v>
      </c>
    </row>
    <row r="2533" spans="1:7" outlineLevel="1" x14ac:dyDescent="0.25">
      <c r="A2533" t="s">
        <v>109</v>
      </c>
      <c r="B2533" t="str">
        <f t="shared" si="39"/>
        <v>NZD44246</v>
      </c>
      <c r="C2533" s="36" t="s">
        <v>326</v>
      </c>
      <c r="D2533" s="63">
        <v>0.9204</v>
      </c>
      <c r="E2533" s="64">
        <v>44246</v>
      </c>
      <c r="F2533" s="65">
        <v>44314</v>
      </c>
      <c r="G2533" s="64">
        <v>44246.918008333334</v>
      </c>
    </row>
    <row r="2534" spans="1:7" outlineLevel="1" x14ac:dyDescent="0.25">
      <c r="A2534" t="s">
        <v>109</v>
      </c>
      <c r="B2534" t="str">
        <f t="shared" si="39"/>
        <v>NZD44245</v>
      </c>
      <c r="C2534" s="36" t="s">
        <v>326</v>
      </c>
      <c r="D2534" s="63">
        <v>0.91490000000000005</v>
      </c>
      <c r="E2534" s="64">
        <v>44245</v>
      </c>
      <c r="F2534" s="65">
        <v>44245</v>
      </c>
      <c r="G2534" s="64">
        <v>44245.917984837964</v>
      </c>
    </row>
    <row r="2535" spans="1:7" outlineLevel="1" x14ac:dyDescent="0.25">
      <c r="A2535" t="s">
        <v>109</v>
      </c>
      <c r="B2535" t="str">
        <f t="shared" si="39"/>
        <v>NZD44244</v>
      </c>
      <c r="C2535" s="36" t="s">
        <v>326</v>
      </c>
      <c r="D2535" s="63">
        <v>0.91239999999999999</v>
      </c>
      <c r="E2535" s="64">
        <v>44244</v>
      </c>
      <c r="F2535" s="65">
        <v>44244</v>
      </c>
      <c r="G2535" s="64">
        <v>44244.917880706016</v>
      </c>
    </row>
    <row r="2536" spans="1:7" outlineLevel="1" x14ac:dyDescent="0.25">
      <c r="A2536" t="s">
        <v>109</v>
      </c>
      <c r="B2536" t="str">
        <f t="shared" si="39"/>
        <v>NZD44243</v>
      </c>
      <c r="C2536" s="36" t="s">
        <v>326</v>
      </c>
      <c r="D2536" s="63">
        <v>0.91490000000000005</v>
      </c>
      <c r="E2536" s="64">
        <v>44243</v>
      </c>
      <c r="F2536" s="65">
        <v>44243</v>
      </c>
      <c r="G2536" s="64">
        <v>44243.917890659723</v>
      </c>
    </row>
    <row r="2537" spans="1:7" outlineLevel="1" x14ac:dyDescent="0.25">
      <c r="A2537" t="s">
        <v>109</v>
      </c>
      <c r="B2537" t="str">
        <f t="shared" si="39"/>
        <v>NZD44239</v>
      </c>
      <c r="C2537" s="36" t="s">
        <v>326</v>
      </c>
      <c r="D2537" s="63">
        <v>0.91639999999999999</v>
      </c>
      <c r="E2537" s="64">
        <v>44239</v>
      </c>
      <c r="F2537" s="65">
        <v>44242</v>
      </c>
      <c r="G2537" s="64">
        <v>44239.917737233794</v>
      </c>
    </row>
    <row r="2538" spans="1:7" outlineLevel="1" x14ac:dyDescent="0.25">
      <c r="A2538" t="s">
        <v>109</v>
      </c>
      <c r="B2538" t="str">
        <f t="shared" si="39"/>
        <v>NZD44238</v>
      </c>
      <c r="C2538" s="36" t="s">
        <v>326</v>
      </c>
      <c r="D2538" s="63">
        <v>0.91759999999999997</v>
      </c>
      <c r="E2538" s="64">
        <v>44238</v>
      </c>
      <c r="F2538" s="65">
        <v>44238</v>
      </c>
      <c r="G2538" s="64">
        <v>44238.917699456018</v>
      </c>
    </row>
    <row r="2539" spans="1:7" outlineLevel="1" x14ac:dyDescent="0.25">
      <c r="A2539" t="s">
        <v>109</v>
      </c>
      <c r="B2539" t="str">
        <f t="shared" si="39"/>
        <v>NZD44237</v>
      </c>
      <c r="C2539" s="36" t="s">
        <v>326</v>
      </c>
      <c r="D2539" s="63">
        <v>0.91590000000000005</v>
      </c>
      <c r="E2539" s="64">
        <v>44237</v>
      </c>
      <c r="F2539" s="65">
        <v>44237</v>
      </c>
      <c r="G2539" s="64">
        <v>44237.917652314813</v>
      </c>
    </row>
    <row r="2540" spans="1:7" outlineLevel="1" x14ac:dyDescent="0.25">
      <c r="A2540" t="s">
        <v>109</v>
      </c>
      <c r="B2540" t="str">
        <f t="shared" si="39"/>
        <v>NZD44236</v>
      </c>
      <c r="C2540" s="36" t="s">
        <v>326</v>
      </c>
      <c r="D2540" s="63">
        <v>0.91990000000000005</v>
      </c>
      <c r="E2540" s="64">
        <v>44236</v>
      </c>
      <c r="F2540" s="65">
        <v>44236</v>
      </c>
      <c r="G2540" s="64">
        <v>44236.917621990739</v>
      </c>
    </row>
    <row r="2541" spans="1:7" outlineLevel="1" x14ac:dyDescent="0.25">
      <c r="A2541" t="s">
        <v>109</v>
      </c>
      <c r="B2541" t="str">
        <f t="shared" si="39"/>
        <v>NZD44235</v>
      </c>
      <c r="C2541" s="36" t="s">
        <v>326</v>
      </c>
      <c r="D2541" s="63">
        <v>0.92030000000000001</v>
      </c>
      <c r="E2541" s="64">
        <v>44235</v>
      </c>
      <c r="F2541" s="65">
        <v>44235</v>
      </c>
      <c r="G2541" s="64">
        <v>44235.917557141205</v>
      </c>
    </row>
    <row r="2542" spans="1:7" outlineLevel="1" x14ac:dyDescent="0.25">
      <c r="A2542" t="s">
        <v>109</v>
      </c>
      <c r="B2542" t="str">
        <f t="shared" si="39"/>
        <v>NZD44232</v>
      </c>
      <c r="C2542" s="36" t="s">
        <v>326</v>
      </c>
      <c r="D2542" s="63">
        <v>0.91890000000000005</v>
      </c>
      <c r="E2542" s="64">
        <v>44232</v>
      </c>
      <c r="F2542" s="65">
        <v>44234</v>
      </c>
      <c r="G2542" s="64">
        <v>44232.917487766201</v>
      </c>
    </row>
    <row r="2543" spans="1:7" outlineLevel="1" x14ac:dyDescent="0.25">
      <c r="A2543" t="s">
        <v>109</v>
      </c>
      <c r="B2543" t="str">
        <f t="shared" si="39"/>
        <v>NZD44231</v>
      </c>
      <c r="C2543" s="36" t="s">
        <v>326</v>
      </c>
      <c r="D2543" s="63">
        <v>0.91900000000000004</v>
      </c>
      <c r="E2543" s="64">
        <v>44231</v>
      </c>
      <c r="F2543" s="65">
        <v>44231</v>
      </c>
      <c r="G2543" s="64">
        <v>44231.917429942128</v>
      </c>
    </row>
    <row r="2544" spans="1:7" outlineLevel="1" x14ac:dyDescent="0.25">
      <c r="A2544" t="s">
        <v>109</v>
      </c>
      <c r="B2544" t="str">
        <f t="shared" si="39"/>
        <v>NZD44230</v>
      </c>
      <c r="C2544" s="36" t="s">
        <v>326</v>
      </c>
      <c r="D2544" s="63">
        <v>0.92010000000000003</v>
      </c>
      <c r="E2544" s="64">
        <v>44230</v>
      </c>
      <c r="F2544" s="65">
        <v>44230</v>
      </c>
      <c r="G2544" s="64">
        <v>44230.917380127314</v>
      </c>
    </row>
    <row r="2545" spans="1:7" outlineLevel="1" x14ac:dyDescent="0.25">
      <c r="A2545" t="s">
        <v>109</v>
      </c>
      <c r="B2545" t="str">
        <f t="shared" si="39"/>
        <v>NZD44229</v>
      </c>
      <c r="C2545" s="36" t="s">
        <v>326</v>
      </c>
      <c r="D2545" s="63">
        <v>0.91710000000000003</v>
      </c>
      <c r="E2545" s="64">
        <v>44229</v>
      </c>
      <c r="F2545" s="65">
        <v>44229</v>
      </c>
      <c r="G2545" s="64">
        <v>44229.917329745367</v>
      </c>
    </row>
    <row r="2546" spans="1:7" outlineLevel="1" x14ac:dyDescent="0.25">
      <c r="A2546" t="s">
        <v>109</v>
      </c>
      <c r="B2546" t="str">
        <f t="shared" si="39"/>
        <v>NZD44228</v>
      </c>
      <c r="C2546" s="36" t="s">
        <v>326</v>
      </c>
      <c r="D2546" s="63">
        <v>0.91890000000000005</v>
      </c>
      <c r="E2546" s="64">
        <v>44228</v>
      </c>
      <c r="F2546" s="65">
        <v>44228</v>
      </c>
      <c r="G2546" s="64">
        <v>44228.917283182869</v>
      </c>
    </row>
    <row r="2547" spans="1:7" outlineLevel="1" x14ac:dyDescent="0.25">
      <c r="A2547" t="s">
        <v>109</v>
      </c>
      <c r="B2547" t="str">
        <f t="shared" si="39"/>
        <v>NZD44225</v>
      </c>
      <c r="C2547" s="36" t="s">
        <v>326</v>
      </c>
      <c r="D2547" s="63">
        <v>0.91979999999999995</v>
      </c>
      <c r="E2547" s="64">
        <v>44225</v>
      </c>
      <c r="F2547" s="65">
        <v>44227</v>
      </c>
      <c r="G2547" s="64">
        <v>44225.91721565972</v>
      </c>
    </row>
    <row r="2548" spans="1:7" outlineLevel="1" x14ac:dyDescent="0.25">
      <c r="A2548" t="s">
        <v>109</v>
      </c>
      <c r="B2548" t="str">
        <f t="shared" si="39"/>
        <v>NZD44224</v>
      </c>
      <c r="C2548" s="36" t="s">
        <v>326</v>
      </c>
      <c r="D2548" s="63">
        <v>0.91830000000000001</v>
      </c>
      <c r="E2548" s="64">
        <v>44224</v>
      </c>
      <c r="F2548" s="65">
        <v>44224</v>
      </c>
      <c r="G2548" s="64">
        <v>44224.917155405092</v>
      </c>
    </row>
    <row r="2549" spans="1:7" outlineLevel="1" x14ac:dyDescent="0.25">
      <c r="A2549" t="s">
        <v>109</v>
      </c>
      <c r="B2549" t="str">
        <f t="shared" si="39"/>
        <v>NZD44223</v>
      </c>
      <c r="C2549" s="36" t="s">
        <v>326</v>
      </c>
      <c r="D2549" s="63">
        <v>0.91720000000000002</v>
      </c>
      <c r="E2549" s="64">
        <v>44223</v>
      </c>
      <c r="F2549" s="65">
        <v>44223</v>
      </c>
      <c r="G2549" s="64">
        <v>44223.917128668982</v>
      </c>
    </row>
    <row r="2550" spans="1:7" outlineLevel="1" x14ac:dyDescent="0.25">
      <c r="A2550" t="s">
        <v>109</v>
      </c>
      <c r="B2550" t="str">
        <f t="shared" si="39"/>
        <v>NZD44222</v>
      </c>
      <c r="C2550" s="36" t="s">
        <v>326</v>
      </c>
      <c r="D2550" s="63">
        <v>0.91949999999999998</v>
      </c>
      <c r="E2550" s="64">
        <v>44222</v>
      </c>
      <c r="F2550" s="65">
        <v>44222</v>
      </c>
      <c r="G2550" s="64">
        <v>44222.917079432867</v>
      </c>
    </row>
    <row r="2551" spans="1:7" outlineLevel="1" x14ac:dyDescent="0.25">
      <c r="A2551" t="s">
        <v>109</v>
      </c>
      <c r="B2551" t="str">
        <f t="shared" si="39"/>
        <v>NZD44221</v>
      </c>
      <c r="C2551" s="36" t="s">
        <v>326</v>
      </c>
      <c r="D2551" s="63">
        <v>0.91659999999999997</v>
      </c>
      <c r="E2551" s="64">
        <v>44221</v>
      </c>
      <c r="F2551" s="65">
        <v>44221</v>
      </c>
      <c r="G2551" s="64">
        <v>44221.917050266202</v>
      </c>
    </row>
    <row r="2552" spans="1:7" outlineLevel="1" x14ac:dyDescent="0.25">
      <c r="A2552" t="s">
        <v>109</v>
      </c>
      <c r="B2552" t="str">
        <f t="shared" si="39"/>
        <v>NZD44218</v>
      </c>
      <c r="C2552" s="36" t="s">
        <v>326</v>
      </c>
      <c r="D2552" s="63">
        <v>0.91279999999999994</v>
      </c>
      <c r="E2552" s="64">
        <v>44218</v>
      </c>
      <c r="F2552" s="65">
        <v>44220</v>
      </c>
      <c r="G2552" s="64">
        <v>44218.919574305553</v>
      </c>
    </row>
    <row r="2553" spans="1:7" outlineLevel="1" x14ac:dyDescent="0.25">
      <c r="A2553" t="s">
        <v>109</v>
      </c>
      <c r="B2553" t="str">
        <f t="shared" si="39"/>
        <v>NZD44217</v>
      </c>
      <c r="C2553" s="36" t="s">
        <v>326</v>
      </c>
      <c r="D2553" s="63">
        <v>0.90880000000000005</v>
      </c>
      <c r="E2553" s="64">
        <v>44217</v>
      </c>
      <c r="F2553" s="65">
        <v>44217</v>
      </c>
      <c r="G2553" s="64">
        <v>44217.919526585647</v>
      </c>
    </row>
    <row r="2554" spans="1:7" outlineLevel="1" x14ac:dyDescent="0.25">
      <c r="A2554" t="s">
        <v>109</v>
      </c>
      <c r="B2554" t="str">
        <f t="shared" si="39"/>
        <v>NZD44216</v>
      </c>
      <c r="C2554" s="36" t="s">
        <v>326</v>
      </c>
      <c r="D2554" s="63">
        <v>0.90569999999999995</v>
      </c>
      <c r="E2554" s="64">
        <v>44216</v>
      </c>
      <c r="F2554" s="65">
        <v>44216</v>
      </c>
      <c r="G2554" s="64">
        <v>44216.919487581021</v>
      </c>
    </row>
    <row r="2555" spans="1:7" outlineLevel="1" x14ac:dyDescent="0.25">
      <c r="A2555" t="s">
        <v>109</v>
      </c>
      <c r="B2555" t="str">
        <f t="shared" si="39"/>
        <v>NZD44215</v>
      </c>
      <c r="C2555" s="36" t="s">
        <v>326</v>
      </c>
      <c r="D2555" s="63">
        <v>0.90610000000000002</v>
      </c>
      <c r="E2555" s="64">
        <v>44215</v>
      </c>
      <c r="F2555" s="65">
        <v>44215</v>
      </c>
      <c r="G2555" s="64">
        <v>44215.919460069446</v>
      </c>
    </row>
    <row r="2556" spans="1:7" outlineLevel="1" x14ac:dyDescent="0.25">
      <c r="A2556" t="s">
        <v>109</v>
      </c>
      <c r="B2556" t="str">
        <f t="shared" si="39"/>
        <v>NZD44214</v>
      </c>
      <c r="C2556" s="36" t="s">
        <v>326</v>
      </c>
      <c r="D2556" s="63">
        <v>0.90749999999999997</v>
      </c>
      <c r="E2556" s="64">
        <v>44214</v>
      </c>
      <c r="F2556" s="65">
        <v>44214</v>
      </c>
      <c r="G2556" s="64">
        <v>44214.919389317132</v>
      </c>
    </row>
    <row r="2557" spans="1:7" outlineLevel="1" x14ac:dyDescent="0.25">
      <c r="A2557" t="s">
        <v>109</v>
      </c>
      <c r="B2557" t="str">
        <f t="shared" si="39"/>
        <v>NZD44211</v>
      </c>
      <c r="C2557" s="36" t="s">
        <v>326</v>
      </c>
      <c r="D2557" s="63">
        <v>0.90990000000000004</v>
      </c>
      <c r="E2557" s="64">
        <v>44211</v>
      </c>
      <c r="F2557" s="65">
        <v>44213</v>
      </c>
      <c r="G2557" s="64">
        <v>44211.919304895833</v>
      </c>
    </row>
    <row r="2558" spans="1:7" outlineLevel="1" x14ac:dyDescent="0.25">
      <c r="A2558" t="s">
        <v>109</v>
      </c>
      <c r="B2558" t="str">
        <f t="shared" si="39"/>
        <v>NZD44210</v>
      </c>
      <c r="C2558" s="36" t="s">
        <v>326</v>
      </c>
      <c r="D2558" s="63">
        <v>0.91249999999999998</v>
      </c>
      <c r="E2558" s="64">
        <v>44210</v>
      </c>
      <c r="F2558" s="65">
        <v>44210</v>
      </c>
      <c r="G2558" s="64">
        <v>44210.919269479164</v>
      </c>
    </row>
    <row r="2559" spans="1:7" outlineLevel="1" x14ac:dyDescent="0.25">
      <c r="A2559" t="s">
        <v>109</v>
      </c>
      <c r="B2559" t="str">
        <f t="shared" si="39"/>
        <v>NZD44209</v>
      </c>
      <c r="C2559" s="36" t="s">
        <v>326</v>
      </c>
      <c r="D2559" s="63">
        <v>0.9133</v>
      </c>
      <c r="E2559" s="64">
        <v>44209</v>
      </c>
      <c r="F2559" s="65">
        <v>44209</v>
      </c>
      <c r="G2559" s="64">
        <v>44209.919249965278</v>
      </c>
    </row>
    <row r="2560" spans="1:7" outlineLevel="1" x14ac:dyDescent="0.25">
      <c r="A2560" t="s">
        <v>109</v>
      </c>
      <c r="B2560" t="str">
        <f t="shared" si="39"/>
        <v>NZD44208</v>
      </c>
      <c r="C2560" s="36" t="s">
        <v>326</v>
      </c>
      <c r="D2560" s="63">
        <v>0.91620000000000001</v>
      </c>
      <c r="E2560" s="64">
        <v>44208</v>
      </c>
      <c r="F2560" s="65">
        <v>44208</v>
      </c>
      <c r="G2560" s="64">
        <v>44208.919174386574</v>
      </c>
    </row>
    <row r="2561" spans="1:7" outlineLevel="1" x14ac:dyDescent="0.25">
      <c r="A2561" t="s">
        <v>109</v>
      </c>
      <c r="B2561" t="str">
        <f t="shared" si="39"/>
        <v>NZD44207</v>
      </c>
      <c r="C2561" s="36" t="s">
        <v>326</v>
      </c>
      <c r="D2561" s="63">
        <v>0.91739999999999999</v>
      </c>
      <c r="E2561" s="64">
        <v>44207</v>
      </c>
      <c r="F2561" s="65">
        <v>44207</v>
      </c>
      <c r="G2561" s="64">
        <v>44207.919183645834</v>
      </c>
    </row>
    <row r="2562" spans="1:7" outlineLevel="1" x14ac:dyDescent="0.25">
      <c r="A2562" t="s">
        <v>109</v>
      </c>
      <c r="B2562" t="str">
        <f t="shared" si="39"/>
        <v>NZD44204</v>
      </c>
      <c r="C2562" s="36" t="s">
        <v>326</v>
      </c>
      <c r="D2562" s="63">
        <v>0.92010000000000003</v>
      </c>
      <c r="E2562" s="64">
        <v>44204</v>
      </c>
      <c r="F2562" s="65">
        <v>44206</v>
      </c>
      <c r="G2562" s="64">
        <v>44204.917911539349</v>
      </c>
    </row>
    <row r="2563" spans="1:7" outlineLevel="1" x14ac:dyDescent="0.25">
      <c r="A2563" t="s">
        <v>109</v>
      </c>
      <c r="B2563" t="str">
        <f t="shared" si="39"/>
        <v>NZD44203</v>
      </c>
      <c r="C2563" s="36" t="s">
        <v>326</v>
      </c>
      <c r="D2563" s="63">
        <v>0.92110000000000003</v>
      </c>
      <c r="E2563" s="64">
        <v>44203</v>
      </c>
      <c r="F2563" s="65">
        <v>44203</v>
      </c>
      <c r="G2563" s="64">
        <v>44203.917849456018</v>
      </c>
    </row>
    <row r="2564" spans="1:7" outlineLevel="1" x14ac:dyDescent="0.25">
      <c r="A2564" t="s">
        <v>109</v>
      </c>
      <c r="B2564" t="str">
        <f t="shared" si="39"/>
        <v>NZD44202</v>
      </c>
      <c r="C2564" s="36" t="s">
        <v>326</v>
      </c>
      <c r="D2564" s="63">
        <v>0.92379999999999995</v>
      </c>
      <c r="E2564" s="64">
        <v>44202</v>
      </c>
      <c r="F2564" s="65">
        <v>44202</v>
      </c>
      <c r="G2564" s="64">
        <v>44202.917833414351</v>
      </c>
    </row>
    <row r="2565" spans="1:7" outlineLevel="1" x14ac:dyDescent="0.25">
      <c r="A2565" t="s">
        <v>109</v>
      </c>
      <c r="B2565" t="str">
        <f t="shared" si="39"/>
        <v>NZD44201</v>
      </c>
      <c r="C2565" s="36" t="s">
        <v>326</v>
      </c>
      <c r="D2565" s="63">
        <v>0.91920000000000002</v>
      </c>
      <c r="E2565" s="64">
        <v>44201</v>
      </c>
      <c r="F2565" s="65">
        <v>44201</v>
      </c>
      <c r="G2565" s="64">
        <v>44201.917751851855</v>
      </c>
    </row>
    <row r="2566" spans="1:7" outlineLevel="1" x14ac:dyDescent="0.25">
      <c r="A2566" t="s">
        <v>109</v>
      </c>
      <c r="B2566" t="str">
        <f t="shared" ref="B2566:B2629" si="40">C2566&amp;E2566</f>
        <v>NZD44200</v>
      </c>
      <c r="C2566" s="36" t="s">
        <v>326</v>
      </c>
      <c r="D2566" s="63">
        <v>0.91600000000000004</v>
      </c>
      <c r="E2566" s="64">
        <v>44200</v>
      </c>
      <c r="F2566" s="65">
        <v>44200</v>
      </c>
      <c r="G2566" s="64">
        <v>44200.917732789349</v>
      </c>
    </row>
    <row r="2567" spans="1:7" outlineLevel="1" x14ac:dyDescent="0.25">
      <c r="A2567" t="s">
        <v>109</v>
      </c>
      <c r="B2567" t="str">
        <f t="shared" si="40"/>
        <v>NZD44196</v>
      </c>
      <c r="C2567" s="36" t="s">
        <v>326</v>
      </c>
      <c r="D2567" s="63">
        <v>0.91920000000000002</v>
      </c>
      <c r="E2567" s="64">
        <v>44196</v>
      </c>
      <c r="F2567" s="65">
        <v>44199</v>
      </c>
      <c r="G2567" s="64">
        <v>44196.917571180558</v>
      </c>
    </row>
    <row r="2568" spans="1:7" outlineLevel="1" x14ac:dyDescent="0.25">
      <c r="A2568" t="s">
        <v>109</v>
      </c>
      <c r="B2568" t="str">
        <f t="shared" si="40"/>
        <v>NZD44195</v>
      </c>
      <c r="C2568" s="36" t="s">
        <v>326</v>
      </c>
      <c r="D2568" s="63">
        <v>0.91959999999999997</v>
      </c>
      <c r="E2568" s="64">
        <v>44195</v>
      </c>
      <c r="F2568" s="65">
        <v>44195</v>
      </c>
      <c r="G2568" s="64">
        <v>44195.917573298611</v>
      </c>
    </row>
    <row r="2569" spans="1:7" outlineLevel="1" x14ac:dyDescent="0.25">
      <c r="A2569" t="s">
        <v>109</v>
      </c>
      <c r="B2569" t="str">
        <f t="shared" si="40"/>
        <v>NZD44194</v>
      </c>
      <c r="C2569" s="36" t="s">
        <v>326</v>
      </c>
      <c r="D2569" s="63">
        <v>0.91610000000000003</v>
      </c>
      <c r="E2569" s="64">
        <v>44194</v>
      </c>
      <c r="F2569" s="65">
        <v>44194</v>
      </c>
      <c r="G2569" s="64">
        <v>44194.917537766203</v>
      </c>
    </row>
    <row r="2570" spans="1:7" outlineLevel="1" x14ac:dyDescent="0.25">
      <c r="A2570" t="s">
        <v>109</v>
      </c>
      <c r="B2570" t="str">
        <f t="shared" si="40"/>
        <v>NZD44189</v>
      </c>
      <c r="C2570" s="36" t="s">
        <v>326</v>
      </c>
      <c r="D2570" s="63">
        <v>0.91210000000000002</v>
      </c>
      <c r="E2570" s="64">
        <v>44189</v>
      </c>
      <c r="F2570" s="65">
        <v>44193</v>
      </c>
      <c r="G2570" s="64">
        <v>44189.917329016207</v>
      </c>
    </row>
    <row r="2571" spans="1:7" outlineLevel="1" x14ac:dyDescent="0.25">
      <c r="A2571" t="s">
        <v>109</v>
      </c>
      <c r="B2571" t="str">
        <f t="shared" si="40"/>
        <v>NZD44188</v>
      </c>
      <c r="C2571" s="36" t="s">
        <v>326</v>
      </c>
      <c r="D2571" s="63">
        <v>0.91169999999999995</v>
      </c>
      <c r="E2571" s="64">
        <v>44188</v>
      </c>
      <c r="F2571" s="65">
        <v>44188</v>
      </c>
      <c r="G2571" s="64">
        <v>44188.917328854164</v>
      </c>
    </row>
    <row r="2572" spans="1:7" outlineLevel="1" x14ac:dyDescent="0.25">
      <c r="A2572" t="s">
        <v>109</v>
      </c>
      <c r="B2572" t="str">
        <f t="shared" si="40"/>
        <v>NZD44187</v>
      </c>
      <c r="C2572" s="36" t="s">
        <v>326</v>
      </c>
      <c r="D2572" s="63">
        <v>0.90949999999999998</v>
      </c>
      <c r="E2572" s="64">
        <v>44187</v>
      </c>
      <c r="F2572" s="65">
        <v>44187</v>
      </c>
      <c r="G2572" s="64">
        <v>44187.917285185184</v>
      </c>
    </row>
    <row r="2573" spans="1:7" outlineLevel="1" x14ac:dyDescent="0.25">
      <c r="A2573" t="s">
        <v>109</v>
      </c>
      <c r="B2573" t="str">
        <f t="shared" si="40"/>
        <v>NZD44186</v>
      </c>
      <c r="C2573" s="36" t="s">
        <v>326</v>
      </c>
      <c r="D2573" s="63">
        <v>0.9093</v>
      </c>
      <c r="E2573" s="64">
        <v>44186</v>
      </c>
      <c r="F2573" s="65">
        <v>44186</v>
      </c>
      <c r="G2573" s="64">
        <v>44186.917208645835</v>
      </c>
    </row>
    <row r="2574" spans="1:7" outlineLevel="1" x14ac:dyDescent="0.25">
      <c r="A2574" t="s">
        <v>109</v>
      </c>
      <c r="B2574" t="str">
        <f t="shared" si="40"/>
        <v>NZD44183</v>
      </c>
      <c r="C2574" s="36" t="s">
        <v>326</v>
      </c>
      <c r="D2574" s="63">
        <v>0.9103</v>
      </c>
      <c r="E2574" s="64">
        <v>44183</v>
      </c>
      <c r="F2574" s="65">
        <v>44185</v>
      </c>
      <c r="G2574" s="64">
        <v>44183.918056944443</v>
      </c>
    </row>
    <row r="2575" spans="1:7" outlineLevel="1" x14ac:dyDescent="0.25">
      <c r="A2575" t="s">
        <v>109</v>
      </c>
      <c r="B2575" t="str">
        <f t="shared" si="40"/>
        <v>NZD44182</v>
      </c>
      <c r="C2575" s="36" t="s">
        <v>326</v>
      </c>
      <c r="D2575" s="63">
        <v>0.90990000000000004</v>
      </c>
      <c r="E2575" s="64">
        <v>44182</v>
      </c>
      <c r="F2575" s="65">
        <v>44182</v>
      </c>
      <c r="G2575" s="64">
        <v>44182.918008564811</v>
      </c>
    </row>
    <row r="2576" spans="1:7" outlineLevel="1" x14ac:dyDescent="0.25">
      <c r="A2576" t="s">
        <v>109</v>
      </c>
      <c r="B2576" t="str">
        <f t="shared" si="40"/>
        <v>NZD44181</v>
      </c>
      <c r="C2576" s="36" t="s">
        <v>326</v>
      </c>
      <c r="D2576" s="63">
        <v>0.90339999999999998</v>
      </c>
      <c r="E2576" s="64">
        <v>44181</v>
      </c>
      <c r="F2576" s="65">
        <v>44181</v>
      </c>
      <c r="G2576" s="64">
        <v>44181.917786226855</v>
      </c>
    </row>
    <row r="2577" spans="1:7" outlineLevel="1" x14ac:dyDescent="0.25">
      <c r="A2577" t="s">
        <v>109</v>
      </c>
      <c r="B2577" t="str">
        <f t="shared" si="40"/>
        <v>NZD44180</v>
      </c>
      <c r="C2577" s="36" t="s">
        <v>326</v>
      </c>
      <c r="D2577" s="63">
        <v>0.90110000000000001</v>
      </c>
      <c r="E2577" s="64">
        <v>44180</v>
      </c>
      <c r="F2577" s="65">
        <v>44180</v>
      </c>
      <c r="G2577" s="64">
        <v>44180.917759108794</v>
      </c>
    </row>
    <row r="2578" spans="1:7" outlineLevel="1" x14ac:dyDescent="0.25">
      <c r="A2578" t="s">
        <v>109</v>
      </c>
      <c r="B2578" t="str">
        <f t="shared" si="40"/>
        <v>NZD44179</v>
      </c>
      <c r="C2578" s="36" t="s">
        <v>326</v>
      </c>
      <c r="D2578" s="63">
        <v>0.90500000000000003</v>
      </c>
      <c r="E2578" s="64">
        <v>44179</v>
      </c>
      <c r="F2578" s="65">
        <v>44179</v>
      </c>
      <c r="G2578" s="64">
        <v>44179.917695636577</v>
      </c>
    </row>
    <row r="2579" spans="1:7" outlineLevel="1" x14ac:dyDescent="0.25">
      <c r="A2579" t="s">
        <v>109</v>
      </c>
      <c r="B2579" t="str">
        <f t="shared" si="40"/>
        <v>NZD44176</v>
      </c>
      <c r="C2579" s="36" t="s">
        <v>326</v>
      </c>
      <c r="D2579" s="63">
        <v>0.90449999999999997</v>
      </c>
      <c r="E2579" s="64">
        <v>44176</v>
      </c>
      <c r="F2579" s="65">
        <v>44178</v>
      </c>
      <c r="G2579" s="64">
        <v>44176.917604745373</v>
      </c>
    </row>
    <row r="2580" spans="1:7" outlineLevel="1" x14ac:dyDescent="0.25">
      <c r="A2580" t="s">
        <v>109</v>
      </c>
      <c r="B2580" t="str">
        <f t="shared" si="40"/>
        <v>NZD44175</v>
      </c>
      <c r="C2580" s="36" t="s">
        <v>326</v>
      </c>
      <c r="D2580" s="63">
        <v>0.90100000000000002</v>
      </c>
      <c r="E2580" s="64">
        <v>44175</v>
      </c>
      <c r="F2580" s="65">
        <v>44175</v>
      </c>
      <c r="G2580" s="64">
        <v>44175.917578009263</v>
      </c>
    </row>
    <row r="2581" spans="1:7" outlineLevel="1" x14ac:dyDescent="0.25">
      <c r="A2581" t="s">
        <v>109</v>
      </c>
      <c r="B2581" t="str">
        <f t="shared" si="40"/>
        <v>NZD44174</v>
      </c>
      <c r="C2581" s="36" t="s">
        <v>326</v>
      </c>
      <c r="D2581" s="63">
        <v>0.90159999999999996</v>
      </c>
      <c r="E2581" s="64">
        <v>44174</v>
      </c>
      <c r="F2581" s="65">
        <v>44174</v>
      </c>
      <c r="G2581" s="64">
        <v>44174.917545254626</v>
      </c>
    </row>
    <row r="2582" spans="1:7" outlineLevel="1" x14ac:dyDescent="0.25">
      <c r="A2582" t="s">
        <v>109</v>
      </c>
      <c r="B2582" t="str">
        <f t="shared" si="40"/>
        <v>NZD44173</v>
      </c>
      <c r="C2582" s="36" t="s">
        <v>326</v>
      </c>
      <c r="D2582" s="63">
        <v>0.90210000000000001</v>
      </c>
      <c r="E2582" s="64">
        <v>44173</v>
      </c>
      <c r="F2582" s="65">
        <v>44173</v>
      </c>
      <c r="G2582" s="64">
        <v>44173.917465740742</v>
      </c>
    </row>
    <row r="2583" spans="1:7" outlineLevel="1" x14ac:dyDescent="0.25">
      <c r="A2583" t="s">
        <v>109</v>
      </c>
      <c r="B2583" t="str">
        <f t="shared" si="40"/>
        <v>NZD44172</v>
      </c>
      <c r="C2583" s="36" t="s">
        <v>326</v>
      </c>
      <c r="D2583" s="63">
        <v>0.90249999999999997</v>
      </c>
      <c r="E2583" s="64">
        <v>44172</v>
      </c>
      <c r="F2583" s="65">
        <v>44172</v>
      </c>
      <c r="G2583" s="64">
        <v>44172.917364699075</v>
      </c>
    </row>
    <row r="2584" spans="1:7" outlineLevel="1" x14ac:dyDescent="0.25">
      <c r="A2584" t="s">
        <v>109</v>
      </c>
      <c r="B2584" t="str">
        <f t="shared" si="40"/>
        <v>NZD44169</v>
      </c>
      <c r="C2584" s="36" t="s">
        <v>326</v>
      </c>
      <c r="D2584" s="63">
        <v>0.90180000000000005</v>
      </c>
      <c r="E2584" s="64">
        <v>44169</v>
      </c>
      <c r="F2584" s="65">
        <v>44171</v>
      </c>
      <c r="G2584" s="64">
        <v>44169.917272766201</v>
      </c>
    </row>
    <row r="2585" spans="1:7" outlineLevel="1" x14ac:dyDescent="0.25">
      <c r="A2585" t="s">
        <v>109</v>
      </c>
      <c r="B2585" t="str">
        <f t="shared" si="40"/>
        <v>NZD44168</v>
      </c>
      <c r="C2585" s="36" t="s">
        <v>326</v>
      </c>
      <c r="D2585" s="63">
        <v>0.91220000000000001</v>
      </c>
      <c r="E2585" s="64">
        <v>44168</v>
      </c>
      <c r="F2585" s="65">
        <v>44168</v>
      </c>
      <c r="G2585" s="64">
        <v>44168.917229629631</v>
      </c>
    </row>
    <row r="2586" spans="1:7" outlineLevel="1" x14ac:dyDescent="0.25">
      <c r="A2586" t="s">
        <v>109</v>
      </c>
      <c r="B2586" t="str">
        <f t="shared" si="40"/>
        <v>NZD44167</v>
      </c>
      <c r="C2586" s="36" t="s">
        <v>326</v>
      </c>
      <c r="D2586" s="63">
        <v>0.91200000000000003</v>
      </c>
      <c r="E2586" s="64">
        <v>44167</v>
      </c>
      <c r="F2586" s="65">
        <v>44167</v>
      </c>
      <c r="G2586" s="64">
        <v>44167.917205289355</v>
      </c>
    </row>
    <row r="2587" spans="1:7" outlineLevel="1" x14ac:dyDescent="0.25">
      <c r="A2587" t="s">
        <v>109</v>
      </c>
      <c r="B2587" t="str">
        <f t="shared" si="40"/>
        <v>NZD44166</v>
      </c>
      <c r="C2587" s="36" t="s">
        <v>326</v>
      </c>
      <c r="D2587" s="63">
        <v>0.91379999999999995</v>
      </c>
      <c r="E2587" s="64">
        <v>44166</v>
      </c>
      <c r="F2587" s="65">
        <v>44166</v>
      </c>
      <c r="G2587" s="64">
        <v>44166.917142395832</v>
      </c>
    </row>
    <row r="2588" spans="1:7" outlineLevel="1" x14ac:dyDescent="0.25">
      <c r="A2588" t="s">
        <v>109</v>
      </c>
      <c r="B2588" t="str">
        <f t="shared" si="40"/>
        <v>NZD44165</v>
      </c>
      <c r="C2588" s="36" t="s">
        <v>326</v>
      </c>
      <c r="D2588" s="63">
        <v>0.91120000000000001</v>
      </c>
      <c r="E2588" s="64">
        <v>44165</v>
      </c>
      <c r="F2588" s="65">
        <v>44165</v>
      </c>
      <c r="G2588" s="64">
        <v>44165.917064849535</v>
      </c>
    </row>
    <row r="2589" spans="1:7" outlineLevel="1" x14ac:dyDescent="0.25">
      <c r="A2589" t="s">
        <v>109</v>
      </c>
      <c r="B2589" t="str">
        <f t="shared" si="40"/>
        <v>NZD44162</v>
      </c>
      <c r="C2589" s="36" t="s">
        <v>326</v>
      </c>
      <c r="D2589" s="63">
        <v>0.91259999999999997</v>
      </c>
      <c r="E2589" s="64">
        <v>44162</v>
      </c>
      <c r="F2589" s="65">
        <v>44164</v>
      </c>
      <c r="G2589" s="64">
        <v>44162.916942326388</v>
      </c>
    </row>
    <row r="2590" spans="1:7" outlineLevel="1" x14ac:dyDescent="0.25">
      <c r="A2590" t="s">
        <v>109</v>
      </c>
      <c r="B2590" t="str">
        <f t="shared" si="40"/>
        <v>NZD44161</v>
      </c>
      <c r="C2590" s="36" t="s">
        <v>326</v>
      </c>
      <c r="D2590" s="63">
        <v>0.91100000000000003</v>
      </c>
      <c r="E2590" s="64">
        <v>44161</v>
      </c>
      <c r="F2590" s="65">
        <v>44161</v>
      </c>
      <c r="G2590" s="64">
        <v>44161.916928275466</v>
      </c>
    </row>
    <row r="2591" spans="1:7" outlineLevel="1" x14ac:dyDescent="0.25">
      <c r="A2591" t="s">
        <v>109</v>
      </c>
      <c r="B2591" t="str">
        <f t="shared" si="40"/>
        <v>NZD44160</v>
      </c>
      <c r="C2591" s="36" t="s">
        <v>326</v>
      </c>
      <c r="D2591" s="63">
        <v>0.91039999999999999</v>
      </c>
      <c r="E2591" s="64">
        <v>44160</v>
      </c>
      <c r="F2591" s="65">
        <v>44160</v>
      </c>
      <c r="G2591" s="64">
        <v>44160.916847418979</v>
      </c>
    </row>
    <row r="2592" spans="1:7" outlineLevel="1" x14ac:dyDescent="0.25">
      <c r="A2592" t="s">
        <v>109</v>
      </c>
      <c r="B2592" t="str">
        <f t="shared" si="40"/>
        <v>NZD44159</v>
      </c>
      <c r="C2592" s="36" t="s">
        <v>326</v>
      </c>
      <c r="D2592" s="63">
        <v>0.90839999999999999</v>
      </c>
      <c r="E2592" s="64">
        <v>44159</v>
      </c>
      <c r="F2592" s="65">
        <v>44159</v>
      </c>
      <c r="G2592" s="64">
        <v>44159.916795636571</v>
      </c>
    </row>
    <row r="2593" spans="1:7" outlineLevel="1" x14ac:dyDescent="0.25">
      <c r="A2593" t="s">
        <v>109</v>
      </c>
      <c r="B2593" t="str">
        <f t="shared" si="40"/>
        <v>NZD44158</v>
      </c>
      <c r="C2593" s="36" t="s">
        <v>326</v>
      </c>
      <c r="D2593" s="63">
        <v>0.90629999999999999</v>
      </c>
      <c r="E2593" s="64">
        <v>44158</v>
      </c>
      <c r="F2593" s="65">
        <v>44158</v>
      </c>
      <c r="G2593" s="64">
        <v>44158.91676443287</v>
      </c>
    </row>
    <row r="2594" spans="1:7" outlineLevel="1" x14ac:dyDescent="0.25">
      <c r="A2594" t="s">
        <v>109</v>
      </c>
      <c r="B2594" t="str">
        <f t="shared" si="40"/>
        <v>NZD44155</v>
      </c>
      <c r="C2594" s="36" t="s">
        <v>326</v>
      </c>
      <c r="D2594" s="63">
        <v>0.90749999999999997</v>
      </c>
      <c r="E2594" s="64">
        <v>44155</v>
      </c>
      <c r="F2594" s="65">
        <v>44157</v>
      </c>
      <c r="G2594" s="64">
        <v>44155.918238969905</v>
      </c>
    </row>
    <row r="2595" spans="1:7" outlineLevel="1" x14ac:dyDescent="0.25">
      <c r="A2595" t="s">
        <v>109</v>
      </c>
      <c r="B2595" t="str">
        <f t="shared" si="40"/>
        <v>NZD44154</v>
      </c>
      <c r="C2595" s="36" t="s">
        <v>326</v>
      </c>
      <c r="D2595" s="63">
        <v>0.90339999999999998</v>
      </c>
      <c r="E2595" s="64">
        <v>44154</v>
      </c>
      <c r="F2595" s="65">
        <v>44154</v>
      </c>
      <c r="G2595" s="64">
        <v>44154.918178009262</v>
      </c>
    </row>
    <row r="2596" spans="1:7" outlineLevel="1" x14ac:dyDescent="0.25">
      <c r="A2596" t="s">
        <v>109</v>
      </c>
      <c r="B2596" t="str">
        <f t="shared" si="40"/>
        <v>NZD44153</v>
      </c>
      <c r="C2596" s="36" t="s">
        <v>326</v>
      </c>
      <c r="D2596" s="63">
        <v>0.90510000000000002</v>
      </c>
      <c r="E2596" s="64">
        <v>44153</v>
      </c>
      <c r="F2596" s="65">
        <v>44153</v>
      </c>
      <c r="G2596" s="64">
        <v>44153.918149502315</v>
      </c>
    </row>
    <row r="2597" spans="1:7" outlineLevel="1" x14ac:dyDescent="0.25">
      <c r="A2597" t="s">
        <v>109</v>
      </c>
      <c r="B2597" t="str">
        <f t="shared" si="40"/>
        <v>NZD44152</v>
      </c>
      <c r="C2597" s="36" t="s">
        <v>326</v>
      </c>
      <c r="D2597" s="63">
        <v>0.90210000000000001</v>
      </c>
      <c r="E2597" s="64">
        <v>44152</v>
      </c>
      <c r="F2597" s="65">
        <v>44152</v>
      </c>
      <c r="G2597" s="64">
        <v>44152.918135150459</v>
      </c>
    </row>
    <row r="2598" spans="1:7" outlineLevel="1" x14ac:dyDescent="0.25">
      <c r="A2598" t="s">
        <v>109</v>
      </c>
      <c r="B2598" t="str">
        <f t="shared" si="40"/>
        <v>NZD44151</v>
      </c>
      <c r="C2598" s="36" t="s">
        <v>326</v>
      </c>
      <c r="D2598" s="63">
        <v>0.90139999999999998</v>
      </c>
      <c r="E2598" s="64">
        <v>44151</v>
      </c>
      <c r="F2598" s="65">
        <v>44151</v>
      </c>
      <c r="G2598" s="64">
        <v>44151.918084606485</v>
      </c>
    </row>
    <row r="2599" spans="1:7" outlineLevel="1" x14ac:dyDescent="0.25">
      <c r="A2599" t="s">
        <v>109</v>
      </c>
      <c r="B2599" t="str">
        <f t="shared" si="40"/>
        <v>NZD44148</v>
      </c>
      <c r="C2599" s="36" t="s">
        <v>326</v>
      </c>
      <c r="D2599" s="63">
        <v>0.89910000000000001</v>
      </c>
      <c r="E2599" s="64">
        <v>44148</v>
      </c>
      <c r="F2599" s="65">
        <v>44150</v>
      </c>
      <c r="G2599" s="64">
        <v>44148.917906516202</v>
      </c>
    </row>
    <row r="2600" spans="1:7" outlineLevel="1" x14ac:dyDescent="0.25">
      <c r="A2600" t="s">
        <v>109</v>
      </c>
      <c r="B2600" t="str">
        <f t="shared" si="40"/>
        <v>NZD44147</v>
      </c>
      <c r="C2600" s="36" t="s">
        <v>326</v>
      </c>
      <c r="D2600" s="63">
        <v>0.90029999999999999</v>
      </c>
      <c r="E2600" s="64">
        <v>44147</v>
      </c>
      <c r="F2600" s="65">
        <v>44147</v>
      </c>
      <c r="G2600" s="64">
        <v>44147.917910613425</v>
      </c>
    </row>
    <row r="2601" spans="1:7" outlineLevel="1" x14ac:dyDescent="0.25">
      <c r="A2601" t="s">
        <v>109</v>
      </c>
      <c r="B2601" t="str">
        <f t="shared" si="40"/>
        <v>NZD44145</v>
      </c>
      <c r="C2601" s="36" t="s">
        <v>326</v>
      </c>
      <c r="D2601" s="63">
        <v>0.88790000000000002</v>
      </c>
      <c r="E2601" s="64">
        <v>44145</v>
      </c>
      <c r="F2601" s="65">
        <v>44146</v>
      </c>
      <c r="G2601" s="64">
        <v>44145.917824039352</v>
      </c>
    </row>
    <row r="2602" spans="1:7" outlineLevel="1" x14ac:dyDescent="0.25">
      <c r="A2602" t="s">
        <v>109</v>
      </c>
      <c r="B2602" t="str">
        <f t="shared" si="40"/>
        <v>NZD44144</v>
      </c>
      <c r="C2602" s="36" t="s">
        <v>326</v>
      </c>
      <c r="D2602" s="63">
        <v>0.88500000000000001</v>
      </c>
      <c r="E2602" s="64">
        <v>44144</v>
      </c>
      <c r="F2602" s="65">
        <v>44144</v>
      </c>
      <c r="G2602" s="64">
        <v>44144.917735682873</v>
      </c>
    </row>
    <row r="2603" spans="1:7" outlineLevel="1" x14ac:dyDescent="0.25">
      <c r="A2603" t="s">
        <v>109</v>
      </c>
      <c r="B2603" t="str">
        <f t="shared" si="40"/>
        <v>PES44484</v>
      </c>
      <c r="C2603" s="36" t="s">
        <v>327</v>
      </c>
      <c r="D2603" s="63">
        <v>0.31540000000000001</v>
      </c>
      <c r="E2603" s="64">
        <v>44484</v>
      </c>
      <c r="F2603" s="65">
        <v>73050</v>
      </c>
      <c r="G2603" s="64">
        <v>44484.917950312498</v>
      </c>
    </row>
    <row r="2604" spans="1:7" outlineLevel="1" x14ac:dyDescent="0.25">
      <c r="A2604" t="s">
        <v>109</v>
      </c>
      <c r="B2604" t="str">
        <f t="shared" si="40"/>
        <v>PES44483</v>
      </c>
      <c r="C2604" s="36" t="s">
        <v>327</v>
      </c>
      <c r="D2604" s="63">
        <v>0.31340000000000001</v>
      </c>
      <c r="E2604" s="64">
        <v>44483</v>
      </c>
      <c r="F2604" s="65">
        <v>44483</v>
      </c>
      <c r="G2604" s="64">
        <v>44483.917875775463</v>
      </c>
    </row>
    <row r="2605" spans="1:7" outlineLevel="1" x14ac:dyDescent="0.25">
      <c r="A2605" t="s">
        <v>109</v>
      </c>
      <c r="B2605" t="str">
        <f t="shared" si="40"/>
        <v>PES44482</v>
      </c>
      <c r="C2605" s="36" t="s">
        <v>327</v>
      </c>
      <c r="D2605" s="63">
        <v>0.31</v>
      </c>
      <c r="E2605" s="64">
        <v>44482</v>
      </c>
      <c r="F2605" s="65">
        <v>44482</v>
      </c>
      <c r="G2605" s="64">
        <v>44482.917871759259</v>
      </c>
    </row>
    <row r="2606" spans="1:7" outlineLevel="1" x14ac:dyDescent="0.25">
      <c r="A2606" t="s">
        <v>109</v>
      </c>
      <c r="B2606" t="str">
        <f t="shared" si="40"/>
        <v>PES44481</v>
      </c>
      <c r="C2606" s="36" t="s">
        <v>327</v>
      </c>
      <c r="D2606" s="63">
        <v>0.30649999999999999</v>
      </c>
      <c r="E2606" s="64">
        <v>44481</v>
      </c>
      <c r="F2606" s="65">
        <v>44481</v>
      </c>
      <c r="G2606" s="64">
        <v>44481.917802118056</v>
      </c>
    </row>
    <row r="2607" spans="1:7" outlineLevel="1" x14ac:dyDescent="0.25">
      <c r="A2607" t="s">
        <v>109</v>
      </c>
      <c r="B2607" t="str">
        <f t="shared" si="40"/>
        <v>PES44477</v>
      </c>
      <c r="C2607" s="36" t="s">
        <v>327</v>
      </c>
      <c r="D2607" s="63">
        <v>0.30530000000000002</v>
      </c>
      <c r="E2607" s="64">
        <v>44477</v>
      </c>
      <c r="F2607" s="65">
        <v>44480</v>
      </c>
      <c r="G2607" s="64">
        <v>44477.917705868058</v>
      </c>
    </row>
    <row r="2608" spans="1:7" outlineLevel="1" x14ac:dyDescent="0.25">
      <c r="A2608" t="s">
        <v>109</v>
      </c>
      <c r="B2608" t="str">
        <f t="shared" si="40"/>
        <v>PES44476</v>
      </c>
      <c r="C2608" s="36" t="s">
        <v>327</v>
      </c>
      <c r="D2608" s="63">
        <v>0.3044</v>
      </c>
      <c r="E2608" s="64">
        <v>44476</v>
      </c>
      <c r="F2608" s="65">
        <v>44476</v>
      </c>
      <c r="G2608" s="64">
        <v>44476.917658101855</v>
      </c>
    </row>
    <row r="2609" spans="1:7" outlineLevel="1" x14ac:dyDescent="0.25">
      <c r="A2609" t="s">
        <v>109</v>
      </c>
      <c r="B2609" t="str">
        <f t="shared" si="40"/>
        <v>PES44475</v>
      </c>
      <c r="C2609" s="36" t="s">
        <v>327</v>
      </c>
      <c r="D2609" s="63">
        <v>0.30520000000000003</v>
      </c>
      <c r="E2609" s="64">
        <v>44475</v>
      </c>
      <c r="F2609" s="65">
        <v>44475</v>
      </c>
      <c r="G2609" s="64">
        <v>44475.917569062498</v>
      </c>
    </row>
    <row r="2610" spans="1:7" outlineLevel="1" x14ac:dyDescent="0.25">
      <c r="A2610" t="s">
        <v>109</v>
      </c>
      <c r="B2610" t="str">
        <f t="shared" si="40"/>
        <v>PES44474</v>
      </c>
      <c r="C2610" s="36" t="s">
        <v>327</v>
      </c>
      <c r="D2610" s="63">
        <v>0.3044</v>
      </c>
      <c r="E2610" s="64">
        <v>44474</v>
      </c>
      <c r="F2610" s="65">
        <v>44474</v>
      </c>
      <c r="G2610" s="64">
        <v>44474.9175412037</v>
      </c>
    </row>
    <row r="2611" spans="1:7" outlineLevel="1" x14ac:dyDescent="0.25">
      <c r="A2611" t="s">
        <v>109</v>
      </c>
      <c r="B2611" t="str">
        <f t="shared" si="40"/>
        <v>PES44473</v>
      </c>
      <c r="C2611" s="36" t="s">
        <v>327</v>
      </c>
      <c r="D2611" s="63">
        <v>0.30470000000000003</v>
      </c>
      <c r="E2611" s="64">
        <v>44473</v>
      </c>
      <c r="F2611" s="65">
        <v>44473</v>
      </c>
      <c r="G2611" s="64">
        <v>44473.91753564815</v>
      </c>
    </row>
    <row r="2612" spans="1:7" outlineLevel="1" x14ac:dyDescent="0.25">
      <c r="A2612" t="s">
        <v>109</v>
      </c>
      <c r="B2612" t="str">
        <f t="shared" si="40"/>
        <v>PES44470</v>
      </c>
      <c r="C2612" s="36" t="s">
        <v>327</v>
      </c>
      <c r="D2612" s="63">
        <v>0.30640000000000001</v>
      </c>
      <c r="E2612" s="64">
        <v>44470</v>
      </c>
      <c r="F2612" s="65">
        <v>44472</v>
      </c>
      <c r="G2612" s="64">
        <v>44470.91745385417</v>
      </c>
    </row>
    <row r="2613" spans="1:7" outlineLevel="1" x14ac:dyDescent="0.25">
      <c r="A2613" t="s">
        <v>109</v>
      </c>
      <c r="B2613" t="str">
        <f t="shared" si="40"/>
        <v>PES44468</v>
      </c>
      <c r="C2613" s="36" t="s">
        <v>327</v>
      </c>
      <c r="D2613" s="63">
        <v>0.30859999999999999</v>
      </c>
      <c r="E2613" s="64">
        <v>44468</v>
      </c>
      <c r="F2613" s="65">
        <v>44469</v>
      </c>
      <c r="G2613" s="64">
        <v>44468.91738900463</v>
      </c>
    </row>
    <row r="2614" spans="1:7" outlineLevel="1" x14ac:dyDescent="0.25">
      <c r="A2614" t="s">
        <v>109</v>
      </c>
      <c r="B2614" t="str">
        <f t="shared" si="40"/>
        <v>PES44467</v>
      </c>
      <c r="C2614" s="36" t="s">
        <v>327</v>
      </c>
      <c r="D2614" s="63">
        <v>0.30719999999999997</v>
      </c>
      <c r="E2614" s="64">
        <v>44467</v>
      </c>
      <c r="F2614" s="65">
        <v>44467</v>
      </c>
      <c r="G2614" s="64">
        <v>44467.917336261577</v>
      </c>
    </row>
    <row r="2615" spans="1:7" outlineLevel="1" x14ac:dyDescent="0.25">
      <c r="A2615" t="s">
        <v>109</v>
      </c>
      <c r="B2615" t="str">
        <f t="shared" si="40"/>
        <v>PES44466</v>
      </c>
      <c r="C2615" s="36" t="s">
        <v>327</v>
      </c>
      <c r="D2615" s="63">
        <v>0.30690000000000001</v>
      </c>
      <c r="E2615" s="64">
        <v>44466</v>
      </c>
      <c r="F2615" s="65">
        <v>44466</v>
      </c>
      <c r="G2615" s="64">
        <v>44466.917280324073</v>
      </c>
    </row>
    <row r="2616" spans="1:7" outlineLevel="1" x14ac:dyDescent="0.25">
      <c r="A2616" t="s">
        <v>109</v>
      </c>
      <c r="B2616" t="str">
        <f t="shared" si="40"/>
        <v>PES44463</v>
      </c>
      <c r="C2616" s="36" t="s">
        <v>327</v>
      </c>
      <c r="D2616" s="63">
        <v>0.30859999999999999</v>
      </c>
      <c r="E2616" s="64">
        <v>44463</v>
      </c>
      <c r="F2616" s="65">
        <v>44465</v>
      </c>
      <c r="G2616" s="64">
        <v>44463.917867824071</v>
      </c>
    </row>
    <row r="2617" spans="1:7" outlineLevel="1" x14ac:dyDescent="0.25">
      <c r="A2617" t="s">
        <v>109</v>
      </c>
      <c r="B2617" t="str">
        <f t="shared" si="40"/>
        <v>PES44462</v>
      </c>
      <c r="C2617" s="36" t="s">
        <v>327</v>
      </c>
      <c r="D2617" s="63">
        <v>0.30759999999999998</v>
      </c>
      <c r="E2617" s="64">
        <v>44462</v>
      </c>
      <c r="F2617" s="65">
        <v>44462</v>
      </c>
      <c r="G2617" s="64">
        <v>44462.917878587963</v>
      </c>
    </row>
    <row r="2618" spans="1:7" outlineLevel="1" x14ac:dyDescent="0.25">
      <c r="A2618" t="s">
        <v>109</v>
      </c>
      <c r="B2618" t="str">
        <f t="shared" si="40"/>
        <v>PES44461</v>
      </c>
      <c r="C2618" s="36" t="s">
        <v>327</v>
      </c>
      <c r="D2618" s="63">
        <v>0.31019999999999998</v>
      </c>
      <c r="E2618" s="64">
        <v>44461</v>
      </c>
      <c r="F2618" s="65">
        <v>44461</v>
      </c>
      <c r="G2618" s="64">
        <v>44461.917839004629</v>
      </c>
    </row>
    <row r="2619" spans="1:7" outlineLevel="1" x14ac:dyDescent="0.25">
      <c r="A2619" t="s">
        <v>109</v>
      </c>
      <c r="B2619" t="str">
        <f t="shared" si="40"/>
        <v>PES44460</v>
      </c>
      <c r="C2619" s="36" t="s">
        <v>327</v>
      </c>
      <c r="D2619" s="63">
        <v>0.31109999999999999</v>
      </c>
      <c r="E2619" s="64">
        <v>44460</v>
      </c>
      <c r="F2619" s="65">
        <v>44460</v>
      </c>
      <c r="G2619" s="64">
        <v>44460.917817013891</v>
      </c>
    </row>
    <row r="2620" spans="1:7" outlineLevel="1" x14ac:dyDescent="0.25">
      <c r="A2620" t="s">
        <v>109</v>
      </c>
      <c r="B2620" t="str">
        <f t="shared" si="40"/>
        <v>PES44459</v>
      </c>
      <c r="C2620" s="36" t="s">
        <v>327</v>
      </c>
      <c r="D2620" s="63">
        <v>0.3115</v>
      </c>
      <c r="E2620" s="64">
        <v>44459</v>
      </c>
      <c r="F2620" s="65">
        <v>44459</v>
      </c>
      <c r="G2620" s="64">
        <v>44459.917747418978</v>
      </c>
    </row>
    <row r="2621" spans="1:7" outlineLevel="1" x14ac:dyDescent="0.25">
      <c r="A2621" t="s">
        <v>109</v>
      </c>
      <c r="B2621" t="str">
        <f t="shared" si="40"/>
        <v>PES44456</v>
      </c>
      <c r="C2621" s="36" t="s">
        <v>327</v>
      </c>
      <c r="D2621" s="63">
        <v>0.3095</v>
      </c>
      <c r="E2621" s="64">
        <v>44456</v>
      </c>
      <c r="F2621" s="65">
        <v>44458</v>
      </c>
      <c r="G2621" s="64">
        <v>44456.917653553239</v>
      </c>
    </row>
    <row r="2622" spans="1:7" outlineLevel="1" x14ac:dyDescent="0.25">
      <c r="A2622" t="s">
        <v>109</v>
      </c>
      <c r="B2622" t="str">
        <f t="shared" si="40"/>
        <v>PES44455</v>
      </c>
      <c r="C2622" s="36" t="s">
        <v>327</v>
      </c>
      <c r="D2622" s="63">
        <v>0.30819999999999997</v>
      </c>
      <c r="E2622" s="64">
        <v>44455</v>
      </c>
      <c r="F2622" s="65">
        <v>44455</v>
      </c>
      <c r="G2622" s="64">
        <v>44455.917641932872</v>
      </c>
    </row>
    <row r="2623" spans="1:7" outlineLevel="1" x14ac:dyDescent="0.25">
      <c r="A2623" t="s">
        <v>109</v>
      </c>
      <c r="B2623" t="str">
        <f t="shared" si="40"/>
        <v>PES44454</v>
      </c>
      <c r="C2623" s="36" t="s">
        <v>327</v>
      </c>
      <c r="D2623" s="63">
        <v>0.308</v>
      </c>
      <c r="E2623" s="64">
        <v>44454</v>
      </c>
      <c r="F2623" s="65">
        <v>44454</v>
      </c>
      <c r="G2623" s="64">
        <v>44454.917585960648</v>
      </c>
    </row>
    <row r="2624" spans="1:7" outlineLevel="1" x14ac:dyDescent="0.25">
      <c r="A2624" t="s">
        <v>109</v>
      </c>
      <c r="B2624" t="str">
        <f t="shared" si="40"/>
        <v>PES44453</v>
      </c>
      <c r="C2624" s="36" t="s">
        <v>327</v>
      </c>
      <c r="D2624" s="63">
        <v>0.30840000000000001</v>
      </c>
      <c r="E2624" s="64">
        <v>44453</v>
      </c>
      <c r="F2624" s="65">
        <v>44453</v>
      </c>
      <c r="G2624" s="64">
        <v>44453.917549039354</v>
      </c>
    </row>
    <row r="2625" spans="1:7" outlineLevel="1" x14ac:dyDescent="0.25">
      <c r="A2625" t="s">
        <v>109</v>
      </c>
      <c r="B2625" t="str">
        <f t="shared" si="40"/>
        <v>PES44452</v>
      </c>
      <c r="C2625" s="36" t="s">
        <v>327</v>
      </c>
      <c r="D2625" s="63">
        <v>0.30840000000000001</v>
      </c>
      <c r="E2625" s="64">
        <v>44452</v>
      </c>
      <c r="F2625" s="65">
        <v>44452</v>
      </c>
      <c r="G2625" s="64">
        <v>44452.917141053244</v>
      </c>
    </row>
    <row r="2626" spans="1:7" outlineLevel="1" x14ac:dyDescent="0.25">
      <c r="A2626" t="s">
        <v>109</v>
      </c>
      <c r="B2626" t="str">
        <f t="shared" si="40"/>
        <v>PES44449</v>
      </c>
      <c r="C2626" s="36" t="s">
        <v>327</v>
      </c>
      <c r="D2626" s="63">
        <v>0.30809999999999998</v>
      </c>
      <c r="E2626" s="64">
        <v>44449</v>
      </c>
      <c r="F2626" s="65">
        <v>44451</v>
      </c>
      <c r="G2626" s="64">
        <v>44449.917072071759</v>
      </c>
    </row>
    <row r="2627" spans="1:7" outlineLevel="1" x14ac:dyDescent="0.25">
      <c r="A2627" t="s">
        <v>109</v>
      </c>
      <c r="B2627" t="str">
        <f t="shared" si="40"/>
        <v>PES44448</v>
      </c>
      <c r="C2627" s="36" t="s">
        <v>327</v>
      </c>
      <c r="D2627" s="63">
        <v>0.30869999999999997</v>
      </c>
      <c r="E2627" s="64">
        <v>44448</v>
      </c>
      <c r="F2627" s="65">
        <v>44448</v>
      </c>
      <c r="G2627" s="64">
        <v>44448.916998726854</v>
      </c>
    </row>
    <row r="2628" spans="1:7" outlineLevel="1" x14ac:dyDescent="0.25">
      <c r="A2628" t="s">
        <v>109</v>
      </c>
      <c r="B2628" t="str">
        <f t="shared" si="40"/>
        <v>PES44447</v>
      </c>
      <c r="C2628" s="36" t="s">
        <v>327</v>
      </c>
      <c r="D2628" s="63">
        <v>0.30980000000000002</v>
      </c>
      <c r="E2628" s="64">
        <v>44447</v>
      </c>
      <c r="F2628" s="65">
        <v>44447</v>
      </c>
      <c r="G2628" s="64">
        <v>44447.916981365743</v>
      </c>
    </row>
    <row r="2629" spans="1:7" outlineLevel="1" x14ac:dyDescent="0.25">
      <c r="A2629" t="s">
        <v>109</v>
      </c>
      <c r="B2629" t="str">
        <f t="shared" si="40"/>
        <v>PES44446</v>
      </c>
      <c r="C2629" s="36" t="s">
        <v>327</v>
      </c>
      <c r="D2629" s="63">
        <v>0.30759999999999998</v>
      </c>
      <c r="E2629" s="64">
        <v>44446</v>
      </c>
      <c r="F2629" s="65">
        <v>44446</v>
      </c>
      <c r="G2629" s="64">
        <v>44446.91695471065</v>
      </c>
    </row>
    <row r="2630" spans="1:7" outlineLevel="1" x14ac:dyDescent="0.25">
      <c r="A2630" t="s">
        <v>109</v>
      </c>
      <c r="B2630" t="str">
        <f t="shared" ref="B2630:B2693" si="41">C2630&amp;E2630</f>
        <v>PES44442</v>
      </c>
      <c r="C2630" s="36" t="s">
        <v>327</v>
      </c>
      <c r="D2630" s="63">
        <v>0.30559999999999998</v>
      </c>
      <c r="E2630" s="64">
        <v>44442</v>
      </c>
      <c r="F2630" s="65">
        <v>44445</v>
      </c>
      <c r="G2630" s="64">
        <v>44442.916798726852</v>
      </c>
    </row>
    <row r="2631" spans="1:7" outlineLevel="1" x14ac:dyDescent="0.25">
      <c r="A2631" t="s">
        <v>109</v>
      </c>
      <c r="B2631" t="str">
        <f t="shared" si="41"/>
        <v>PES44441</v>
      </c>
      <c r="C2631" s="36" t="s">
        <v>327</v>
      </c>
      <c r="D2631" s="63">
        <v>0.30690000000000001</v>
      </c>
      <c r="E2631" s="64">
        <v>44441</v>
      </c>
      <c r="F2631" s="65">
        <v>44441</v>
      </c>
      <c r="G2631" s="64">
        <v>44441.916770370372</v>
      </c>
    </row>
    <row r="2632" spans="1:7" outlineLevel="1" x14ac:dyDescent="0.25">
      <c r="A2632" t="s">
        <v>109</v>
      </c>
      <c r="B2632" t="str">
        <f t="shared" si="41"/>
        <v>PES44440</v>
      </c>
      <c r="C2632" s="36" t="s">
        <v>327</v>
      </c>
      <c r="D2632" s="63">
        <v>0.30859999999999999</v>
      </c>
      <c r="E2632" s="64">
        <v>44440</v>
      </c>
      <c r="F2632" s="65">
        <v>44440</v>
      </c>
      <c r="G2632" s="64">
        <v>44440.916771493059</v>
      </c>
    </row>
    <row r="2633" spans="1:7" outlineLevel="1" x14ac:dyDescent="0.25">
      <c r="A2633" t="s">
        <v>109</v>
      </c>
      <c r="B2633" t="str">
        <f t="shared" si="41"/>
        <v>PES44439</v>
      </c>
      <c r="C2633" s="36" t="s">
        <v>327</v>
      </c>
      <c r="D2633" s="63">
        <v>0.30890000000000001</v>
      </c>
      <c r="E2633" s="64">
        <v>44439</v>
      </c>
      <c r="F2633" s="65">
        <v>44439</v>
      </c>
      <c r="G2633" s="64">
        <v>44439.920156793982</v>
      </c>
    </row>
    <row r="2634" spans="1:7" outlineLevel="1" x14ac:dyDescent="0.25">
      <c r="A2634" t="s">
        <v>109</v>
      </c>
      <c r="B2634" t="str">
        <f t="shared" si="41"/>
        <v>PES44438</v>
      </c>
      <c r="C2634" s="36" t="s">
        <v>327</v>
      </c>
      <c r="D2634" s="63">
        <v>0.30859999999999999</v>
      </c>
      <c r="E2634" s="64">
        <v>44438</v>
      </c>
      <c r="F2634" s="65">
        <v>44438</v>
      </c>
      <c r="G2634" s="64">
        <v>44438.92015578704</v>
      </c>
    </row>
    <row r="2635" spans="1:7" outlineLevel="1" x14ac:dyDescent="0.25">
      <c r="A2635" t="s">
        <v>109</v>
      </c>
      <c r="B2635" t="str">
        <f t="shared" si="41"/>
        <v>PES44435</v>
      </c>
      <c r="C2635" s="36" t="s">
        <v>327</v>
      </c>
      <c r="D2635" s="63">
        <v>0.31030000000000002</v>
      </c>
      <c r="E2635" s="64">
        <v>44435</v>
      </c>
      <c r="F2635" s="65">
        <v>44437</v>
      </c>
      <c r="G2635" s="64">
        <v>44435.920084837962</v>
      </c>
    </row>
    <row r="2636" spans="1:7" outlineLevel="1" x14ac:dyDescent="0.25">
      <c r="A2636" t="s">
        <v>109</v>
      </c>
      <c r="B2636" t="str">
        <f t="shared" si="41"/>
        <v>PES44434</v>
      </c>
      <c r="C2636" s="36" t="s">
        <v>327</v>
      </c>
      <c r="D2636" s="63">
        <v>0.30930000000000002</v>
      </c>
      <c r="E2636" s="64">
        <v>44434</v>
      </c>
      <c r="F2636" s="65">
        <v>44434</v>
      </c>
      <c r="G2636" s="64">
        <v>44434.919944907408</v>
      </c>
    </row>
    <row r="2637" spans="1:7" outlineLevel="1" x14ac:dyDescent="0.25">
      <c r="A2637" t="s">
        <v>109</v>
      </c>
      <c r="B2637" t="str">
        <f t="shared" si="41"/>
        <v>PES44433</v>
      </c>
      <c r="C2637" s="36" t="s">
        <v>327</v>
      </c>
      <c r="D2637" s="63">
        <v>0.30809999999999998</v>
      </c>
      <c r="E2637" s="64">
        <v>44433</v>
      </c>
      <c r="F2637" s="65">
        <v>44433</v>
      </c>
      <c r="G2637" s="64">
        <v>44433.919950543983</v>
      </c>
    </row>
    <row r="2638" spans="1:7" outlineLevel="1" x14ac:dyDescent="0.25">
      <c r="A2638" t="s">
        <v>109</v>
      </c>
      <c r="B2638" t="str">
        <f t="shared" si="41"/>
        <v>PES44432</v>
      </c>
      <c r="C2638" s="36" t="s">
        <v>327</v>
      </c>
      <c r="D2638" s="63">
        <v>0.30790000000000001</v>
      </c>
      <c r="E2638" s="64">
        <v>44432</v>
      </c>
      <c r="F2638" s="65">
        <v>44432</v>
      </c>
      <c r="G2638" s="64">
        <v>44432.919876006941</v>
      </c>
    </row>
    <row r="2639" spans="1:7" outlineLevel="1" x14ac:dyDescent="0.25">
      <c r="A2639" t="s">
        <v>109</v>
      </c>
      <c r="B2639" t="str">
        <f t="shared" si="41"/>
        <v>PES44431</v>
      </c>
      <c r="C2639" s="36" t="s">
        <v>327</v>
      </c>
      <c r="D2639" s="63">
        <v>0.3085</v>
      </c>
      <c r="E2639" s="64">
        <v>44431</v>
      </c>
      <c r="F2639" s="65">
        <v>44431</v>
      </c>
      <c r="G2639" s="64">
        <v>44431.919861076392</v>
      </c>
    </row>
    <row r="2640" spans="1:7" outlineLevel="1" x14ac:dyDescent="0.25">
      <c r="A2640" t="s">
        <v>109</v>
      </c>
      <c r="B2640" t="str">
        <f t="shared" si="41"/>
        <v>PES44428</v>
      </c>
      <c r="C2640" s="36" t="s">
        <v>327</v>
      </c>
      <c r="D2640" s="63">
        <v>0.31269999999999998</v>
      </c>
      <c r="E2640" s="64">
        <v>44428</v>
      </c>
      <c r="F2640" s="65">
        <v>44430</v>
      </c>
      <c r="G2640" s="64">
        <v>44428.918752627316</v>
      </c>
    </row>
    <row r="2641" spans="1:7" outlineLevel="1" x14ac:dyDescent="0.25">
      <c r="A2641" t="s">
        <v>109</v>
      </c>
      <c r="B2641" t="str">
        <f t="shared" si="41"/>
        <v>PES44427</v>
      </c>
      <c r="C2641" s="36" t="s">
        <v>327</v>
      </c>
      <c r="D2641" s="63">
        <v>0.31169999999999998</v>
      </c>
      <c r="E2641" s="64">
        <v>44427</v>
      </c>
      <c r="F2641" s="65">
        <v>44427</v>
      </c>
      <c r="G2641" s="64">
        <v>44427.918716400462</v>
      </c>
    </row>
    <row r="2642" spans="1:7" outlineLevel="1" x14ac:dyDescent="0.25">
      <c r="A2642" t="s">
        <v>109</v>
      </c>
      <c r="B2642" t="str">
        <f t="shared" si="41"/>
        <v>PES44426</v>
      </c>
      <c r="C2642" s="36" t="s">
        <v>327</v>
      </c>
      <c r="D2642" s="63">
        <v>0.3085</v>
      </c>
      <c r="E2642" s="64">
        <v>44426</v>
      </c>
      <c r="F2642" s="65">
        <v>44426</v>
      </c>
      <c r="G2642" s="64">
        <v>44426.918656631948</v>
      </c>
    </row>
    <row r="2643" spans="1:7" outlineLevel="1" x14ac:dyDescent="0.25">
      <c r="A2643" t="s">
        <v>109</v>
      </c>
      <c r="B2643" t="str">
        <f t="shared" si="41"/>
        <v>PES44425</v>
      </c>
      <c r="C2643" s="36" t="s">
        <v>327</v>
      </c>
      <c r="D2643" s="63">
        <v>0.30880000000000002</v>
      </c>
      <c r="E2643" s="64">
        <v>44425</v>
      </c>
      <c r="F2643" s="65">
        <v>44425</v>
      </c>
      <c r="G2643" s="64">
        <v>44425.918660914351</v>
      </c>
    </row>
    <row r="2644" spans="1:7" outlineLevel="1" x14ac:dyDescent="0.25">
      <c r="A2644" t="s">
        <v>109</v>
      </c>
      <c r="B2644" t="str">
        <f t="shared" si="41"/>
        <v>PES44424</v>
      </c>
      <c r="C2644" s="36" t="s">
        <v>327</v>
      </c>
      <c r="D2644" s="63">
        <v>0.30819999999999997</v>
      </c>
      <c r="E2644" s="64">
        <v>44424</v>
      </c>
      <c r="F2644" s="65">
        <v>44424</v>
      </c>
      <c r="G2644" s="64">
        <v>44424.918611493056</v>
      </c>
    </row>
    <row r="2645" spans="1:7" outlineLevel="1" x14ac:dyDescent="0.25">
      <c r="A2645" t="s">
        <v>109</v>
      </c>
      <c r="B2645" t="str">
        <f t="shared" si="41"/>
        <v>PES44421</v>
      </c>
      <c r="C2645" s="36" t="s">
        <v>327</v>
      </c>
      <c r="D2645" s="63">
        <v>0.30669999999999997</v>
      </c>
      <c r="E2645" s="64">
        <v>44421</v>
      </c>
      <c r="F2645" s="65">
        <v>44423</v>
      </c>
      <c r="G2645" s="64">
        <v>44421.918543518521</v>
      </c>
    </row>
    <row r="2646" spans="1:7" outlineLevel="1" x14ac:dyDescent="0.25">
      <c r="A2646" t="s">
        <v>109</v>
      </c>
      <c r="B2646" t="str">
        <f t="shared" si="41"/>
        <v>PES44420</v>
      </c>
      <c r="C2646" s="36" t="s">
        <v>327</v>
      </c>
      <c r="D2646" s="63">
        <v>0.30590000000000001</v>
      </c>
      <c r="E2646" s="64">
        <v>44420</v>
      </c>
      <c r="F2646" s="65">
        <v>44420</v>
      </c>
      <c r="G2646" s="64">
        <v>44420.918509293981</v>
      </c>
    </row>
    <row r="2647" spans="1:7" outlineLevel="1" x14ac:dyDescent="0.25">
      <c r="A2647" t="s">
        <v>109</v>
      </c>
      <c r="B2647" t="str">
        <f t="shared" si="41"/>
        <v>PES44419</v>
      </c>
      <c r="C2647" s="36" t="s">
        <v>327</v>
      </c>
      <c r="D2647" s="63">
        <v>0.30580000000000002</v>
      </c>
      <c r="E2647" s="64">
        <v>44419</v>
      </c>
      <c r="F2647" s="65">
        <v>44419</v>
      </c>
      <c r="G2647" s="64">
        <v>44419.918441747686</v>
      </c>
    </row>
    <row r="2648" spans="1:7" outlineLevel="1" x14ac:dyDescent="0.25">
      <c r="A2648" t="s">
        <v>109</v>
      </c>
      <c r="B2648" t="str">
        <f t="shared" si="41"/>
        <v>PES44418</v>
      </c>
      <c r="C2648" s="36" t="s">
        <v>327</v>
      </c>
      <c r="D2648" s="63">
        <v>0.30740000000000001</v>
      </c>
      <c r="E2648" s="64">
        <v>44418</v>
      </c>
      <c r="F2648" s="65">
        <v>44418</v>
      </c>
      <c r="G2648" s="64">
        <v>44418.918465277777</v>
      </c>
    </row>
    <row r="2649" spans="1:7" outlineLevel="1" x14ac:dyDescent="0.25">
      <c r="A2649" t="s">
        <v>109</v>
      </c>
      <c r="B2649" t="str">
        <f t="shared" si="41"/>
        <v>PES44417</v>
      </c>
      <c r="C2649" s="36" t="s">
        <v>327</v>
      </c>
      <c r="D2649" s="63">
        <v>0.30609999999999998</v>
      </c>
      <c r="E2649" s="64">
        <v>44417</v>
      </c>
      <c r="F2649" s="65">
        <v>44417</v>
      </c>
      <c r="G2649" s="64">
        <v>44417.918424386575</v>
      </c>
    </row>
    <row r="2650" spans="1:7" outlineLevel="1" x14ac:dyDescent="0.25">
      <c r="A2650" t="s">
        <v>109</v>
      </c>
      <c r="B2650" t="str">
        <f t="shared" si="41"/>
        <v>PES44414</v>
      </c>
      <c r="C2650" s="36" t="s">
        <v>327</v>
      </c>
      <c r="D2650" s="63">
        <v>0.307</v>
      </c>
      <c r="E2650" s="64">
        <v>44414</v>
      </c>
      <c r="F2650" s="65">
        <v>44416</v>
      </c>
      <c r="G2650" s="64">
        <v>44414.918323576392</v>
      </c>
    </row>
    <row r="2651" spans="1:7" outlineLevel="1" x14ac:dyDescent="0.25">
      <c r="A2651" t="s">
        <v>109</v>
      </c>
      <c r="B2651" t="str">
        <f t="shared" si="41"/>
        <v>PES44413</v>
      </c>
      <c r="C2651" s="36" t="s">
        <v>327</v>
      </c>
      <c r="D2651" s="63">
        <v>0.30680000000000002</v>
      </c>
      <c r="E2651" s="64">
        <v>44413</v>
      </c>
      <c r="F2651" s="65">
        <v>44413</v>
      </c>
      <c r="G2651" s="64">
        <v>44413.918310763889</v>
      </c>
    </row>
    <row r="2652" spans="1:7" outlineLevel="1" x14ac:dyDescent="0.25">
      <c r="A2652" t="s">
        <v>109</v>
      </c>
      <c r="B2652" t="str">
        <f t="shared" si="41"/>
        <v>PES44412</v>
      </c>
      <c r="C2652" s="36" t="s">
        <v>327</v>
      </c>
      <c r="D2652" s="63">
        <v>0.30819999999999997</v>
      </c>
      <c r="E2652" s="64">
        <v>44412</v>
      </c>
      <c r="F2652" s="65">
        <v>44412</v>
      </c>
      <c r="G2652" s="64">
        <v>44412.918273298608</v>
      </c>
    </row>
    <row r="2653" spans="1:7" outlineLevel="1" x14ac:dyDescent="0.25">
      <c r="A2653" t="s">
        <v>109</v>
      </c>
      <c r="B2653" t="str">
        <f t="shared" si="41"/>
        <v>PES44411</v>
      </c>
      <c r="C2653" s="36" t="s">
        <v>327</v>
      </c>
      <c r="D2653" s="63">
        <v>0.30840000000000001</v>
      </c>
      <c r="E2653" s="64">
        <v>44411</v>
      </c>
      <c r="F2653" s="65">
        <v>44411</v>
      </c>
      <c r="G2653" s="64">
        <v>44411.918228668983</v>
      </c>
    </row>
    <row r="2654" spans="1:7" outlineLevel="1" x14ac:dyDescent="0.25">
      <c r="A2654" t="s">
        <v>109</v>
      </c>
      <c r="B2654" t="str">
        <f t="shared" si="41"/>
        <v>PES44407</v>
      </c>
      <c r="C2654" s="36" t="s">
        <v>327</v>
      </c>
      <c r="D2654" s="63">
        <v>0.30980000000000002</v>
      </c>
      <c r="E2654" s="64">
        <v>44407</v>
      </c>
      <c r="F2654" s="65">
        <v>44410</v>
      </c>
      <c r="G2654" s="64">
        <v>44407.919968518516</v>
      </c>
    </row>
    <row r="2655" spans="1:7" outlineLevel="1" x14ac:dyDescent="0.25">
      <c r="A2655" t="s">
        <v>109</v>
      </c>
      <c r="B2655" t="str">
        <f t="shared" si="41"/>
        <v>PES44406</v>
      </c>
      <c r="C2655" s="36" t="s">
        <v>327</v>
      </c>
      <c r="D2655" s="63">
        <v>0.31730000000000003</v>
      </c>
      <c r="E2655" s="64">
        <v>44406</v>
      </c>
      <c r="F2655" s="65">
        <v>44406</v>
      </c>
      <c r="G2655" s="64">
        <v>44406.919904664355</v>
      </c>
    </row>
    <row r="2656" spans="1:7" outlineLevel="1" x14ac:dyDescent="0.25">
      <c r="A2656" t="s">
        <v>109</v>
      </c>
      <c r="B2656" t="str">
        <f t="shared" si="41"/>
        <v>PES44405</v>
      </c>
      <c r="C2656" s="36" t="s">
        <v>327</v>
      </c>
      <c r="D2656" s="63">
        <v>0.32</v>
      </c>
      <c r="E2656" s="64">
        <v>44405</v>
      </c>
      <c r="F2656" s="65">
        <v>44405</v>
      </c>
      <c r="G2656" s="64">
        <v>44405.919886111114</v>
      </c>
    </row>
    <row r="2657" spans="1:7" outlineLevel="1" x14ac:dyDescent="0.25">
      <c r="A2657" t="s">
        <v>109</v>
      </c>
      <c r="B2657" t="str">
        <f t="shared" si="41"/>
        <v>PES44404</v>
      </c>
      <c r="C2657" s="36" t="s">
        <v>327</v>
      </c>
      <c r="D2657" s="63">
        <v>0.32100000000000001</v>
      </c>
      <c r="E2657" s="64">
        <v>44404</v>
      </c>
      <c r="F2657" s="65">
        <v>44404</v>
      </c>
      <c r="G2657" s="64">
        <v>44404.919855983797</v>
      </c>
    </row>
    <row r="2658" spans="1:7" outlineLevel="1" x14ac:dyDescent="0.25">
      <c r="A2658" t="s">
        <v>109</v>
      </c>
      <c r="B2658" t="str">
        <f t="shared" si="41"/>
        <v>PES44403</v>
      </c>
      <c r="C2658" s="36" t="s">
        <v>327</v>
      </c>
      <c r="D2658" s="63">
        <v>0.32079999999999997</v>
      </c>
      <c r="E2658" s="64">
        <v>44403</v>
      </c>
      <c r="F2658" s="65">
        <v>44403</v>
      </c>
      <c r="G2658" s="64">
        <v>44403.919816168978</v>
      </c>
    </row>
    <row r="2659" spans="1:7" outlineLevel="1" x14ac:dyDescent="0.25">
      <c r="A2659" t="s">
        <v>109</v>
      </c>
      <c r="B2659" t="str">
        <f t="shared" si="41"/>
        <v>PES44400</v>
      </c>
      <c r="C2659" s="36" t="s">
        <v>327</v>
      </c>
      <c r="D2659" s="63">
        <v>0.32029999999999997</v>
      </c>
      <c r="E2659" s="64">
        <v>44400</v>
      </c>
      <c r="F2659" s="65">
        <v>44402</v>
      </c>
      <c r="G2659" s="64">
        <v>44400.920062534722</v>
      </c>
    </row>
    <row r="2660" spans="1:7" outlineLevel="1" x14ac:dyDescent="0.25">
      <c r="A2660" t="s">
        <v>109</v>
      </c>
      <c r="B2660" t="str">
        <f t="shared" si="41"/>
        <v>PES44399</v>
      </c>
      <c r="C2660" s="36" t="s">
        <v>327</v>
      </c>
      <c r="D2660" s="63">
        <v>0.31909999999999999</v>
      </c>
      <c r="E2660" s="64">
        <v>44399</v>
      </c>
      <c r="F2660" s="65">
        <v>44399</v>
      </c>
      <c r="G2660" s="64">
        <v>44399.920058993055</v>
      </c>
    </row>
    <row r="2661" spans="1:7" outlineLevel="1" x14ac:dyDescent="0.25">
      <c r="A2661" t="s">
        <v>109</v>
      </c>
      <c r="B2661" t="str">
        <f t="shared" si="41"/>
        <v>PES44398</v>
      </c>
      <c r="C2661" s="36" t="s">
        <v>327</v>
      </c>
      <c r="D2661" s="63">
        <v>0.31879999999999997</v>
      </c>
      <c r="E2661" s="64">
        <v>44398</v>
      </c>
      <c r="F2661" s="65">
        <v>44398</v>
      </c>
      <c r="G2661" s="64">
        <v>44398.919481446763</v>
      </c>
    </row>
    <row r="2662" spans="1:7" outlineLevel="1" x14ac:dyDescent="0.25">
      <c r="A2662" t="s">
        <v>109</v>
      </c>
      <c r="B2662" t="str">
        <f t="shared" si="41"/>
        <v>PES44397</v>
      </c>
      <c r="C2662" s="36" t="s">
        <v>327</v>
      </c>
      <c r="D2662" s="63">
        <v>0.3221</v>
      </c>
      <c r="E2662" s="64">
        <v>44397</v>
      </c>
      <c r="F2662" s="65">
        <v>44397</v>
      </c>
      <c r="G2662" s="64">
        <v>44397.919423692132</v>
      </c>
    </row>
    <row r="2663" spans="1:7" outlineLevel="1" x14ac:dyDescent="0.25">
      <c r="A2663" t="s">
        <v>109</v>
      </c>
      <c r="B2663" t="str">
        <f t="shared" si="41"/>
        <v>PES44396</v>
      </c>
      <c r="C2663" s="36" t="s">
        <v>327</v>
      </c>
      <c r="D2663" s="63">
        <v>0.32490000000000002</v>
      </c>
      <c r="E2663" s="64">
        <v>44396</v>
      </c>
      <c r="F2663" s="65">
        <v>44396</v>
      </c>
      <c r="G2663" s="64">
        <v>44396.919414351854</v>
      </c>
    </row>
    <row r="2664" spans="1:7" outlineLevel="1" x14ac:dyDescent="0.25">
      <c r="A2664" t="s">
        <v>109</v>
      </c>
      <c r="B2664" t="str">
        <f t="shared" si="41"/>
        <v>PES44393</v>
      </c>
      <c r="C2664" s="36" t="s">
        <v>327</v>
      </c>
      <c r="D2664" s="63">
        <v>0.32069999999999999</v>
      </c>
      <c r="E2664" s="64">
        <v>44393</v>
      </c>
      <c r="F2664" s="65">
        <v>44395</v>
      </c>
      <c r="G2664" s="64">
        <v>44393.919365127316</v>
      </c>
    </row>
    <row r="2665" spans="1:7" outlineLevel="1" x14ac:dyDescent="0.25">
      <c r="A2665" t="s">
        <v>109</v>
      </c>
      <c r="B2665" t="str">
        <f t="shared" si="41"/>
        <v>PES44392</v>
      </c>
      <c r="C2665" s="36" t="s">
        <v>327</v>
      </c>
      <c r="D2665" s="63">
        <v>0.31769999999999998</v>
      </c>
      <c r="E2665" s="64">
        <v>44392</v>
      </c>
      <c r="F2665" s="65">
        <v>44392</v>
      </c>
      <c r="G2665" s="64">
        <v>44392.919299687499</v>
      </c>
    </row>
    <row r="2666" spans="1:7" outlineLevel="1" x14ac:dyDescent="0.25">
      <c r="A2666" t="s">
        <v>109</v>
      </c>
      <c r="B2666" t="str">
        <f t="shared" si="41"/>
        <v>PES44391</v>
      </c>
      <c r="C2666" s="36" t="s">
        <v>327</v>
      </c>
      <c r="D2666" s="63">
        <v>0.31530000000000002</v>
      </c>
      <c r="E2666" s="64">
        <v>44391</v>
      </c>
      <c r="F2666" s="65">
        <v>44391</v>
      </c>
      <c r="G2666" s="64">
        <v>44391.919279594906</v>
      </c>
    </row>
    <row r="2667" spans="1:7" outlineLevel="1" x14ac:dyDescent="0.25">
      <c r="A2667" t="s">
        <v>109</v>
      </c>
      <c r="B2667" t="str">
        <f t="shared" si="41"/>
        <v>PES44390</v>
      </c>
      <c r="C2667" s="36" t="s">
        <v>327</v>
      </c>
      <c r="D2667" s="63">
        <v>0.31540000000000001</v>
      </c>
      <c r="E2667" s="64">
        <v>44390</v>
      </c>
      <c r="F2667" s="65">
        <v>44390</v>
      </c>
      <c r="G2667" s="64">
        <v>44390.919258182868</v>
      </c>
    </row>
    <row r="2668" spans="1:7" outlineLevel="1" x14ac:dyDescent="0.25">
      <c r="A2668" t="s">
        <v>109</v>
      </c>
      <c r="B2668" t="str">
        <f t="shared" si="41"/>
        <v>PES44389</v>
      </c>
      <c r="C2668" s="36" t="s">
        <v>327</v>
      </c>
      <c r="D2668" s="63">
        <v>0.31469999999999998</v>
      </c>
      <c r="E2668" s="64">
        <v>44389</v>
      </c>
      <c r="F2668" s="65">
        <v>44389</v>
      </c>
      <c r="G2668" s="64">
        <v>44389.919246030091</v>
      </c>
    </row>
    <row r="2669" spans="1:7" outlineLevel="1" x14ac:dyDescent="0.25">
      <c r="A2669" t="s">
        <v>109</v>
      </c>
      <c r="B2669" t="str">
        <f t="shared" si="41"/>
        <v>PES44386</v>
      </c>
      <c r="C2669" s="36" t="s">
        <v>327</v>
      </c>
      <c r="D2669" s="63">
        <v>0.31490000000000001</v>
      </c>
      <c r="E2669" s="64">
        <v>44386</v>
      </c>
      <c r="F2669" s="65">
        <v>44388</v>
      </c>
      <c r="G2669" s="64">
        <v>44386.919127974536</v>
      </c>
    </row>
    <row r="2670" spans="1:7" outlineLevel="1" x14ac:dyDescent="0.25">
      <c r="A2670" t="s">
        <v>109</v>
      </c>
      <c r="B2670" t="str">
        <f t="shared" si="41"/>
        <v>PES44385</v>
      </c>
      <c r="C2670" s="36" t="s">
        <v>327</v>
      </c>
      <c r="D2670" s="63">
        <v>0.31640000000000001</v>
      </c>
      <c r="E2670" s="64">
        <v>44385</v>
      </c>
      <c r="F2670" s="65">
        <v>44385</v>
      </c>
      <c r="G2670" s="64">
        <v>44385.91910806713</v>
      </c>
    </row>
    <row r="2671" spans="1:7" outlineLevel="1" x14ac:dyDescent="0.25">
      <c r="A2671" t="s">
        <v>109</v>
      </c>
      <c r="B2671" t="str">
        <f t="shared" si="41"/>
        <v>PES44384</v>
      </c>
      <c r="C2671" s="36" t="s">
        <v>327</v>
      </c>
      <c r="D2671" s="63">
        <v>0.31540000000000001</v>
      </c>
      <c r="E2671" s="64">
        <v>44384</v>
      </c>
      <c r="F2671" s="65">
        <v>44384</v>
      </c>
      <c r="G2671" s="64">
        <v>44384.919045949071</v>
      </c>
    </row>
    <row r="2672" spans="1:7" outlineLevel="1" x14ac:dyDescent="0.25">
      <c r="A2672" t="s">
        <v>109</v>
      </c>
      <c r="B2672" t="str">
        <f t="shared" si="41"/>
        <v>PES44383</v>
      </c>
      <c r="C2672" s="36" t="s">
        <v>327</v>
      </c>
      <c r="D2672" s="63">
        <v>0.31540000000000001</v>
      </c>
      <c r="E2672" s="64">
        <v>44383</v>
      </c>
      <c r="F2672" s="65">
        <v>44383</v>
      </c>
      <c r="G2672" s="64">
        <v>44383.919047569441</v>
      </c>
    </row>
    <row r="2673" spans="1:7" outlineLevel="1" x14ac:dyDescent="0.25">
      <c r="A2673" t="s">
        <v>109</v>
      </c>
      <c r="B2673" t="str">
        <f t="shared" si="41"/>
        <v>PES44382</v>
      </c>
      <c r="C2673" s="36" t="s">
        <v>327</v>
      </c>
      <c r="D2673" s="63">
        <v>0.3155</v>
      </c>
      <c r="E2673" s="64">
        <v>44382</v>
      </c>
      <c r="F2673" s="65">
        <v>44382</v>
      </c>
      <c r="G2673" s="64">
        <v>44382.91898545139</v>
      </c>
    </row>
    <row r="2674" spans="1:7" outlineLevel="1" x14ac:dyDescent="0.25">
      <c r="A2674" t="s">
        <v>109</v>
      </c>
      <c r="B2674" t="str">
        <f t="shared" si="41"/>
        <v>PES44379</v>
      </c>
      <c r="C2674" s="36" t="s">
        <v>327</v>
      </c>
      <c r="D2674" s="63">
        <v>0.31780000000000003</v>
      </c>
      <c r="E2674" s="64">
        <v>44379</v>
      </c>
      <c r="F2674" s="65">
        <v>44381</v>
      </c>
      <c r="G2674" s="64">
        <v>44379.918892048612</v>
      </c>
    </row>
    <row r="2675" spans="1:7" outlineLevel="1" x14ac:dyDescent="0.25">
      <c r="A2675" t="s">
        <v>109</v>
      </c>
      <c r="B2675" t="str">
        <f t="shared" si="41"/>
        <v>PES44377</v>
      </c>
      <c r="C2675" s="36" t="s">
        <v>327</v>
      </c>
      <c r="D2675" s="63">
        <v>0.3211</v>
      </c>
      <c r="E2675" s="64">
        <v>44377</v>
      </c>
      <c r="F2675" s="65">
        <v>44378</v>
      </c>
      <c r="G2675" s="64">
        <v>44377.918869212961</v>
      </c>
    </row>
    <row r="2676" spans="1:7" outlineLevel="1" x14ac:dyDescent="0.25">
      <c r="A2676" t="s">
        <v>109</v>
      </c>
      <c r="B2676" t="str">
        <f t="shared" si="41"/>
        <v>PES44376</v>
      </c>
      <c r="C2676" s="36" t="s">
        <v>327</v>
      </c>
      <c r="D2676" s="63">
        <v>0.31669999999999998</v>
      </c>
      <c r="E2676" s="64">
        <v>44376</v>
      </c>
      <c r="F2676" s="65">
        <v>44376</v>
      </c>
      <c r="G2676" s="64">
        <v>44376.918810300929</v>
      </c>
    </row>
    <row r="2677" spans="1:7" outlineLevel="1" x14ac:dyDescent="0.25">
      <c r="A2677" t="s">
        <v>109</v>
      </c>
      <c r="B2677" t="str">
        <f t="shared" si="41"/>
        <v>PES44375</v>
      </c>
      <c r="C2677" s="36" t="s">
        <v>327</v>
      </c>
      <c r="D2677" s="63">
        <v>0.31459999999999999</v>
      </c>
      <c r="E2677" s="64">
        <v>44375</v>
      </c>
      <c r="F2677" s="65">
        <v>44375</v>
      </c>
      <c r="G2677" s="64">
        <v>44375.918770104166</v>
      </c>
    </row>
    <row r="2678" spans="1:7" outlineLevel="1" x14ac:dyDescent="0.25">
      <c r="A2678" t="s">
        <v>109</v>
      </c>
      <c r="B2678" t="str">
        <f t="shared" si="41"/>
        <v>PES44372</v>
      </c>
      <c r="C2678" s="36" t="s">
        <v>327</v>
      </c>
      <c r="D2678" s="63">
        <v>0.30869999999999997</v>
      </c>
      <c r="E2678" s="64">
        <v>44372</v>
      </c>
      <c r="F2678" s="65">
        <v>44374</v>
      </c>
      <c r="G2678" s="64">
        <v>44372.91870185185</v>
      </c>
    </row>
    <row r="2679" spans="1:7" outlineLevel="1" x14ac:dyDescent="0.25">
      <c r="A2679" t="s">
        <v>109</v>
      </c>
      <c r="B2679" t="str">
        <f t="shared" si="41"/>
        <v>PES44371</v>
      </c>
      <c r="C2679" s="36" t="s">
        <v>327</v>
      </c>
      <c r="D2679" s="63">
        <v>0.30930000000000002</v>
      </c>
      <c r="E2679" s="64">
        <v>44371</v>
      </c>
      <c r="F2679" s="65">
        <v>44371</v>
      </c>
      <c r="G2679" s="64">
        <v>44371.919384872686</v>
      </c>
    </row>
    <row r="2680" spans="1:7" outlineLevel="1" x14ac:dyDescent="0.25">
      <c r="A2680" t="s">
        <v>109</v>
      </c>
      <c r="B2680" t="str">
        <f t="shared" si="41"/>
        <v>PES44370</v>
      </c>
      <c r="C2680" s="36" t="s">
        <v>327</v>
      </c>
      <c r="D2680" s="63">
        <v>0.30890000000000001</v>
      </c>
      <c r="E2680" s="64">
        <v>44370</v>
      </c>
      <c r="F2680" s="65">
        <v>44370</v>
      </c>
      <c r="G2680" s="64">
        <v>44370.919366817128</v>
      </c>
    </row>
    <row r="2681" spans="1:7" outlineLevel="1" x14ac:dyDescent="0.25">
      <c r="A2681" t="s">
        <v>109</v>
      </c>
      <c r="B2681" t="str">
        <f t="shared" si="41"/>
        <v>PES44369</v>
      </c>
      <c r="C2681" s="36" t="s">
        <v>327</v>
      </c>
      <c r="D2681" s="63">
        <v>0.31119999999999998</v>
      </c>
      <c r="E2681" s="64">
        <v>44369</v>
      </c>
      <c r="F2681" s="65">
        <v>44369</v>
      </c>
      <c r="G2681" s="64">
        <v>44369.919342939815</v>
      </c>
    </row>
    <row r="2682" spans="1:7" outlineLevel="1" x14ac:dyDescent="0.25">
      <c r="A2682" t="s">
        <v>109</v>
      </c>
      <c r="B2682" t="str">
        <f t="shared" si="41"/>
        <v>PES44368</v>
      </c>
      <c r="C2682" s="36" t="s">
        <v>327</v>
      </c>
      <c r="D2682" s="63">
        <v>0.31290000000000001</v>
      </c>
      <c r="E2682" s="64">
        <v>44368</v>
      </c>
      <c r="F2682" s="65">
        <v>44368</v>
      </c>
      <c r="G2682" s="64">
        <v>44368.918054710652</v>
      </c>
    </row>
    <row r="2683" spans="1:7" outlineLevel="1" x14ac:dyDescent="0.25">
      <c r="A2683" t="s">
        <v>109</v>
      </c>
      <c r="B2683" t="str">
        <f t="shared" si="41"/>
        <v>PES44365</v>
      </c>
      <c r="C2683" s="36" t="s">
        <v>327</v>
      </c>
      <c r="D2683" s="63">
        <v>0.31540000000000001</v>
      </c>
      <c r="E2683" s="64">
        <v>44365</v>
      </c>
      <c r="F2683" s="65">
        <v>44367</v>
      </c>
      <c r="G2683" s="64">
        <v>44365.918205787035</v>
      </c>
    </row>
    <row r="2684" spans="1:7" outlineLevel="1" x14ac:dyDescent="0.25">
      <c r="A2684" t="s">
        <v>109</v>
      </c>
      <c r="B2684" t="str">
        <f t="shared" si="41"/>
        <v>PES44364</v>
      </c>
      <c r="C2684" s="36" t="s">
        <v>327</v>
      </c>
      <c r="D2684" s="63">
        <v>0.31559999999999999</v>
      </c>
      <c r="E2684" s="64">
        <v>44364</v>
      </c>
      <c r="F2684" s="65">
        <v>44364</v>
      </c>
      <c r="G2684" s="64">
        <v>44364.918171180558</v>
      </c>
    </row>
    <row r="2685" spans="1:7" outlineLevel="1" x14ac:dyDescent="0.25">
      <c r="A2685" t="s">
        <v>109</v>
      </c>
      <c r="B2685" t="str">
        <f t="shared" si="41"/>
        <v>PES44363</v>
      </c>
      <c r="C2685" s="36" t="s">
        <v>327</v>
      </c>
      <c r="D2685" s="63">
        <v>0.313</v>
      </c>
      <c r="E2685" s="64">
        <v>44363</v>
      </c>
      <c r="F2685" s="65">
        <v>44363</v>
      </c>
      <c r="G2685" s="64">
        <v>44363.918124571763</v>
      </c>
    </row>
    <row r="2686" spans="1:7" outlineLevel="1" x14ac:dyDescent="0.25">
      <c r="A2686" t="s">
        <v>109</v>
      </c>
      <c r="B2686" t="str">
        <f t="shared" si="41"/>
        <v>PES44362</v>
      </c>
      <c r="C2686" s="36" t="s">
        <v>327</v>
      </c>
      <c r="D2686" s="63">
        <v>0.31219999999999998</v>
      </c>
      <c r="E2686" s="64">
        <v>44362</v>
      </c>
      <c r="F2686" s="65">
        <v>44362</v>
      </c>
      <c r="G2686" s="64">
        <v>44362.918103124997</v>
      </c>
    </row>
    <row r="2687" spans="1:7" outlineLevel="1" x14ac:dyDescent="0.25">
      <c r="A2687" t="s">
        <v>109</v>
      </c>
      <c r="B2687" t="str">
        <f t="shared" si="41"/>
        <v>PES44361</v>
      </c>
      <c r="C2687" s="36" t="s">
        <v>327</v>
      </c>
      <c r="D2687" s="63">
        <v>0.31169999999999998</v>
      </c>
      <c r="E2687" s="64">
        <v>44361</v>
      </c>
      <c r="F2687" s="65">
        <v>44361</v>
      </c>
      <c r="G2687" s="64">
        <v>44361.918090196756</v>
      </c>
    </row>
    <row r="2688" spans="1:7" outlineLevel="1" x14ac:dyDescent="0.25">
      <c r="A2688" t="s">
        <v>109</v>
      </c>
      <c r="B2688" t="str">
        <f t="shared" si="41"/>
        <v>PES44358</v>
      </c>
      <c r="C2688" s="36" t="s">
        <v>327</v>
      </c>
      <c r="D2688" s="63">
        <v>0.31169999999999998</v>
      </c>
      <c r="E2688" s="64">
        <v>44358</v>
      </c>
      <c r="F2688" s="65">
        <v>44360</v>
      </c>
      <c r="G2688" s="64">
        <v>44358.917920173611</v>
      </c>
    </row>
    <row r="2689" spans="1:7" outlineLevel="1" x14ac:dyDescent="0.25">
      <c r="A2689" t="s">
        <v>109</v>
      </c>
      <c r="B2689" t="str">
        <f t="shared" si="41"/>
        <v>PES44357</v>
      </c>
      <c r="C2689" s="36" t="s">
        <v>327</v>
      </c>
      <c r="D2689" s="63">
        <v>0.312</v>
      </c>
      <c r="E2689" s="64">
        <v>44357</v>
      </c>
      <c r="F2689" s="65">
        <v>44357</v>
      </c>
      <c r="G2689" s="64">
        <v>44357.917892511578</v>
      </c>
    </row>
    <row r="2690" spans="1:7" outlineLevel="1" x14ac:dyDescent="0.25">
      <c r="A2690" t="s">
        <v>109</v>
      </c>
      <c r="B2690" t="str">
        <f t="shared" si="41"/>
        <v>PES44356</v>
      </c>
      <c r="C2690" s="36" t="s">
        <v>327</v>
      </c>
      <c r="D2690" s="63">
        <v>0.31090000000000001</v>
      </c>
      <c r="E2690" s="64">
        <v>44356</v>
      </c>
      <c r="F2690" s="65">
        <v>44356</v>
      </c>
      <c r="G2690" s="64">
        <v>44356.91785795139</v>
      </c>
    </row>
    <row r="2691" spans="1:7" outlineLevel="1" x14ac:dyDescent="0.25">
      <c r="A2691" t="s">
        <v>109</v>
      </c>
      <c r="B2691" t="str">
        <f t="shared" si="41"/>
        <v>PES44355</v>
      </c>
      <c r="C2691" s="36" t="s">
        <v>327</v>
      </c>
      <c r="D2691" s="63">
        <v>0.30769999999999997</v>
      </c>
      <c r="E2691" s="64">
        <v>44355</v>
      </c>
      <c r="F2691" s="65">
        <v>44355</v>
      </c>
      <c r="G2691" s="64">
        <v>44355.917863807874</v>
      </c>
    </row>
    <row r="2692" spans="1:7" outlineLevel="1" x14ac:dyDescent="0.25">
      <c r="A2692" t="s">
        <v>109</v>
      </c>
      <c r="B2692" t="str">
        <f t="shared" si="41"/>
        <v>PES44354</v>
      </c>
      <c r="C2692" s="36" t="s">
        <v>327</v>
      </c>
      <c r="D2692" s="63">
        <v>0.30940000000000001</v>
      </c>
      <c r="E2692" s="64">
        <v>44354</v>
      </c>
      <c r="F2692" s="65">
        <v>44354</v>
      </c>
      <c r="G2692" s="64">
        <v>44354.917840312497</v>
      </c>
    </row>
    <row r="2693" spans="1:7" outlineLevel="1" x14ac:dyDescent="0.25">
      <c r="A2693" t="s">
        <v>109</v>
      </c>
      <c r="B2693" t="str">
        <f t="shared" si="41"/>
        <v>PES44351</v>
      </c>
      <c r="C2693" s="36" t="s">
        <v>327</v>
      </c>
      <c r="D2693" s="63">
        <v>0.31519999999999998</v>
      </c>
      <c r="E2693" s="64">
        <v>44351</v>
      </c>
      <c r="F2693" s="65">
        <v>44353</v>
      </c>
      <c r="G2693" s="64">
        <v>44351.917715474534</v>
      </c>
    </row>
    <row r="2694" spans="1:7" outlineLevel="1" x14ac:dyDescent="0.25">
      <c r="A2694" t="s">
        <v>109</v>
      </c>
      <c r="B2694" t="str">
        <f t="shared" ref="B2694:B2757" si="42">C2694&amp;E2694</f>
        <v>PES44350</v>
      </c>
      <c r="C2694" s="36" t="s">
        <v>327</v>
      </c>
      <c r="D2694" s="63">
        <v>0.31430000000000002</v>
      </c>
      <c r="E2694" s="64">
        <v>44350</v>
      </c>
      <c r="F2694" s="65">
        <v>44350</v>
      </c>
      <c r="G2694" s="64">
        <v>44350.917738159726</v>
      </c>
    </row>
    <row r="2695" spans="1:7" outlineLevel="1" x14ac:dyDescent="0.25">
      <c r="A2695" t="s">
        <v>109</v>
      </c>
      <c r="B2695" t="str">
        <f t="shared" si="42"/>
        <v>PES44349</v>
      </c>
      <c r="C2695" s="36" t="s">
        <v>327</v>
      </c>
      <c r="D2695" s="63">
        <v>0.31290000000000001</v>
      </c>
      <c r="E2695" s="64">
        <v>44349</v>
      </c>
      <c r="F2695" s="65">
        <v>44349</v>
      </c>
      <c r="G2695" s="64">
        <v>44349.917708136571</v>
      </c>
    </row>
    <row r="2696" spans="1:7" outlineLevel="1" x14ac:dyDescent="0.25">
      <c r="A2696" t="s">
        <v>109</v>
      </c>
      <c r="B2696" t="str">
        <f t="shared" si="42"/>
        <v>PES44348</v>
      </c>
      <c r="C2696" s="36" t="s">
        <v>327</v>
      </c>
      <c r="D2696" s="63">
        <v>0.31380000000000002</v>
      </c>
      <c r="E2696" s="64">
        <v>44348</v>
      </c>
      <c r="F2696" s="65">
        <v>44348</v>
      </c>
      <c r="G2696" s="64">
        <v>44348.917672071759</v>
      </c>
    </row>
    <row r="2697" spans="1:7" outlineLevel="1" x14ac:dyDescent="0.25">
      <c r="A2697" t="s">
        <v>109</v>
      </c>
      <c r="B2697" t="str">
        <f t="shared" si="42"/>
        <v>PES44347</v>
      </c>
      <c r="C2697" s="36" t="s">
        <v>327</v>
      </c>
      <c r="D2697" s="63">
        <v>0.31580000000000003</v>
      </c>
      <c r="E2697" s="64">
        <v>44347</v>
      </c>
      <c r="F2697" s="65">
        <v>44347</v>
      </c>
      <c r="G2697" s="64">
        <v>44347.917655173609</v>
      </c>
    </row>
    <row r="2698" spans="1:7" outlineLevel="1" x14ac:dyDescent="0.25">
      <c r="A2698" t="s">
        <v>109</v>
      </c>
      <c r="B2698" t="str">
        <f t="shared" si="42"/>
        <v>PES44344</v>
      </c>
      <c r="C2698" s="36" t="s">
        <v>327</v>
      </c>
      <c r="D2698" s="63">
        <v>0.31690000000000002</v>
      </c>
      <c r="E2698" s="64">
        <v>44344</v>
      </c>
      <c r="F2698" s="65">
        <v>44346</v>
      </c>
      <c r="G2698" s="64">
        <v>44344.917453703703</v>
      </c>
    </row>
    <row r="2699" spans="1:7" outlineLevel="1" x14ac:dyDescent="0.25">
      <c r="A2699" t="s">
        <v>109</v>
      </c>
      <c r="B2699" t="str">
        <f t="shared" si="42"/>
        <v>PES44343</v>
      </c>
      <c r="C2699" s="36" t="s">
        <v>327</v>
      </c>
      <c r="D2699" s="63">
        <v>0.31269999999999998</v>
      </c>
      <c r="E2699" s="64">
        <v>44343</v>
      </c>
      <c r="F2699" s="65">
        <v>44343</v>
      </c>
      <c r="G2699" s="64">
        <v>44343.917387303241</v>
      </c>
    </row>
    <row r="2700" spans="1:7" outlineLevel="1" x14ac:dyDescent="0.25">
      <c r="A2700" t="s">
        <v>109</v>
      </c>
      <c r="B2700" t="str">
        <f t="shared" si="42"/>
        <v>PES44342</v>
      </c>
      <c r="C2700" s="36" t="s">
        <v>327</v>
      </c>
      <c r="D2700" s="63">
        <v>0.31540000000000001</v>
      </c>
      <c r="E2700" s="64">
        <v>44342</v>
      </c>
      <c r="F2700" s="65">
        <v>44342</v>
      </c>
      <c r="G2700" s="64">
        <v>44342.917349768519</v>
      </c>
    </row>
    <row r="2701" spans="1:7" outlineLevel="1" x14ac:dyDescent="0.25">
      <c r="A2701" t="s">
        <v>109</v>
      </c>
      <c r="B2701" t="str">
        <f t="shared" si="42"/>
        <v>PES44341</v>
      </c>
      <c r="C2701" s="36" t="s">
        <v>327</v>
      </c>
      <c r="D2701" s="63">
        <v>0.31519999999999998</v>
      </c>
      <c r="E2701" s="64">
        <v>44341</v>
      </c>
      <c r="F2701" s="65">
        <v>44341</v>
      </c>
      <c r="G2701" s="64">
        <v>44341.917325497685</v>
      </c>
    </row>
    <row r="2702" spans="1:7" outlineLevel="1" x14ac:dyDescent="0.25">
      <c r="A2702" t="s">
        <v>109</v>
      </c>
      <c r="B2702" t="str">
        <f t="shared" si="42"/>
        <v>PES44337</v>
      </c>
      <c r="C2702" s="36" t="s">
        <v>327</v>
      </c>
      <c r="D2702" s="63">
        <v>0.3221</v>
      </c>
      <c r="E2702" s="64">
        <v>44337</v>
      </c>
      <c r="F2702" s="65">
        <v>44340</v>
      </c>
      <c r="G2702" s="64">
        <v>44337.920093368055</v>
      </c>
    </row>
    <row r="2703" spans="1:7" outlineLevel="1" x14ac:dyDescent="0.25">
      <c r="A2703" t="s">
        <v>109</v>
      </c>
      <c r="B2703" t="str">
        <f t="shared" si="42"/>
        <v>PES44336</v>
      </c>
      <c r="C2703" s="36" t="s">
        <v>327</v>
      </c>
      <c r="D2703" s="63">
        <v>0.32219999999999999</v>
      </c>
      <c r="E2703" s="64">
        <v>44336</v>
      </c>
      <c r="F2703" s="65">
        <v>44336</v>
      </c>
      <c r="G2703" s="64">
        <v>44336.920090127314</v>
      </c>
    </row>
    <row r="2704" spans="1:7" outlineLevel="1" x14ac:dyDescent="0.25">
      <c r="A2704" t="s">
        <v>109</v>
      </c>
      <c r="B2704" t="str">
        <f t="shared" si="42"/>
        <v>PES44335</v>
      </c>
      <c r="C2704" s="36" t="s">
        <v>327</v>
      </c>
      <c r="D2704" s="63">
        <v>0.32319999999999999</v>
      </c>
      <c r="E2704" s="64">
        <v>44335</v>
      </c>
      <c r="F2704" s="65">
        <v>44335</v>
      </c>
      <c r="G2704" s="64">
        <v>44335.9200403125</v>
      </c>
    </row>
    <row r="2705" spans="1:7" outlineLevel="1" x14ac:dyDescent="0.25">
      <c r="A2705" t="s">
        <v>109</v>
      </c>
      <c r="B2705" t="str">
        <f t="shared" si="42"/>
        <v>PES44334</v>
      </c>
      <c r="C2705" s="36" t="s">
        <v>327</v>
      </c>
      <c r="D2705" s="63">
        <v>0.32319999999999999</v>
      </c>
      <c r="E2705" s="64">
        <v>44334</v>
      </c>
      <c r="F2705" s="65">
        <v>44334</v>
      </c>
      <c r="G2705" s="64">
        <v>44334.919997766207</v>
      </c>
    </row>
    <row r="2706" spans="1:7" outlineLevel="1" x14ac:dyDescent="0.25">
      <c r="A2706" t="s">
        <v>109</v>
      </c>
      <c r="B2706" t="str">
        <f t="shared" si="42"/>
        <v>PES44333</v>
      </c>
      <c r="C2706" s="36" t="s">
        <v>327</v>
      </c>
      <c r="D2706" s="63">
        <v>0.32650000000000001</v>
      </c>
      <c r="E2706" s="64">
        <v>44333</v>
      </c>
      <c r="F2706" s="65">
        <v>44333</v>
      </c>
      <c r="G2706" s="64">
        <v>44333.919976469908</v>
      </c>
    </row>
    <row r="2707" spans="1:7" outlineLevel="1" x14ac:dyDescent="0.25">
      <c r="A2707" t="s">
        <v>109</v>
      </c>
      <c r="B2707" t="str">
        <f t="shared" si="42"/>
        <v>PES44330</v>
      </c>
      <c r="C2707" s="36" t="s">
        <v>327</v>
      </c>
      <c r="D2707" s="63">
        <v>0.32990000000000003</v>
      </c>
      <c r="E2707" s="64">
        <v>44330</v>
      </c>
      <c r="F2707" s="65">
        <v>44332</v>
      </c>
      <c r="G2707" s="64">
        <v>44330.919939085645</v>
      </c>
    </row>
    <row r="2708" spans="1:7" outlineLevel="1" x14ac:dyDescent="0.25">
      <c r="A2708" t="s">
        <v>109</v>
      </c>
      <c r="B2708" t="str">
        <f t="shared" si="42"/>
        <v>PES44329</v>
      </c>
      <c r="C2708" s="36" t="s">
        <v>327</v>
      </c>
      <c r="D2708" s="63">
        <v>0.3301</v>
      </c>
      <c r="E2708" s="64">
        <v>44329</v>
      </c>
      <c r="F2708" s="65">
        <v>44329</v>
      </c>
      <c r="G2708" s="64">
        <v>44329.919875428241</v>
      </c>
    </row>
    <row r="2709" spans="1:7" outlineLevel="1" x14ac:dyDescent="0.25">
      <c r="A2709" t="s">
        <v>109</v>
      </c>
      <c r="B2709" t="str">
        <f t="shared" si="42"/>
        <v>PES44328</v>
      </c>
      <c r="C2709" s="36" t="s">
        <v>327</v>
      </c>
      <c r="D2709" s="63">
        <v>0.32519999999999999</v>
      </c>
      <c r="E2709" s="64">
        <v>44328</v>
      </c>
      <c r="F2709" s="65">
        <v>44328</v>
      </c>
      <c r="G2709" s="64">
        <v>44328.919883831019</v>
      </c>
    </row>
    <row r="2710" spans="1:7" outlineLevel="1" x14ac:dyDescent="0.25">
      <c r="A2710" t="s">
        <v>109</v>
      </c>
      <c r="B2710" t="str">
        <f t="shared" si="42"/>
        <v>PES44327</v>
      </c>
      <c r="C2710" s="36" t="s">
        <v>327</v>
      </c>
      <c r="D2710" s="63">
        <v>0.32640000000000002</v>
      </c>
      <c r="E2710" s="64">
        <v>44327</v>
      </c>
      <c r="F2710" s="65">
        <v>44327</v>
      </c>
      <c r="G2710" s="64">
        <v>44327.919845370372</v>
      </c>
    </row>
    <row r="2711" spans="1:7" outlineLevel="1" x14ac:dyDescent="0.25">
      <c r="A2711" t="s">
        <v>109</v>
      </c>
      <c r="B2711" t="str">
        <f t="shared" si="42"/>
        <v>PES44326</v>
      </c>
      <c r="C2711" s="36" t="s">
        <v>327</v>
      </c>
      <c r="D2711" s="63">
        <v>0.32090000000000002</v>
      </c>
      <c r="E2711" s="64">
        <v>44326</v>
      </c>
      <c r="F2711" s="65">
        <v>44326</v>
      </c>
      <c r="G2711" s="64">
        <v>44326.9198096412</v>
      </c>
    </row>
    <row r="2712" spans="1:7" outlineLevel="1" x14ac:dyDescent="0.25">
      <c r="A2712" t="s">
        <v>109</v>
      </c>
      <c r="B2712" t="str">
        <f t="shared" si="42"/>
        <v>PES44323</v>
      </c>
      <c r="C2712" s="36" t="s">
        <v>327</v>
      </c>
      <c r="D2712" s="63">
        <v>0.31909999999999999</v>
      </c>
      <c r="E2712" s="64">
        <v>44323</v>
      </c>
      <c r="F2712" s="65">
        <v>44325</v>
      </c>
      <c r="G2712" s="64">
        <v>44323.919742627317</v>
      </c>
    </row>
    <row r="2713" spans="1:7" outlineLevel="1" x14ac:dyDescent="0.25">
      <c r="A2713" t="s">
        <v>109</v>
      </c>
      <c r="B2713" t="str">
        <f t="shared" si="42"/>
        <v>PES44322</v>
      </c>
      <c r="C2713" s="36" t="s">
        <v>327</v>
      </c>
      <c r="D2713" s="63">
        <v>0.31940000000000002</v>
      </c>
      <c r="E2713" s="64">
        <v>44322</v>
      </c>
      <c r="F2713" s="65">
        <v>44322</v>
      </c>
      <c r="G2713" s="64">
        <v>44322.918575578704</v>
      </c>
    </row>
    <row r="2714" spans="1:7" outlineLevel="1" x14ac:dyDescent="0.25">
      <c r="A2714" t="s">
        <v>109</v>
      </c>
      <c r="B2714" t="str">
        <f t="shared" si="42"/>
        <v>PES44321</v>
      </c>
      <c r="C2714" s="36" t="s">
        <v>327</v>
      </c>
      <c r="D2714" s="63">
        <v>0.32069999999999999</v>
      </c>
      <c r="E2714" s="64">
        <v>44321</v>
      </c>
      <c r="F2714" s="65">
        <v>44321</v>
      </c>
      <c r="G2714" s="64">
        <v>44321.91852835648</v>
      </c>
    </row>
    <row r="2715" spans="1:7" outlineLevel="1" x14ac:dyDescent="0.25">
      <c r="A2715" t="s">
        <v>109</v>
      </c>
      <c r="B2715" t="str">
        <f t="shared" si="42"/>
        <v>PES44320</v>
      </c>
      <c r="C2715" s="36" t="s">
        <v>327</v>
      </c>
      <c r="D2715" s="63">
        <v>0.32169999999999999</v>
      </c>
      <c r="E2715" s="64">
        <v>44320</v>
      </c>
      <c r="F2715" s="65">
        <v>44320</v>
      </c>
      <c r="G2715" s="64">
        <v>44320.918500891203</v>
      </c>
    </row>
    <row r="2716" spans="1:7" outlineLevel="1" x14ac:dyDescent="0.25">
      <c r="A2716" t="s">
        <v>109</v>
      </c>
      <c r="B2716" t="str">
        <f t="shared" si="42"/>
        <v>PES44319</v>
      </c>
      <c r="C2716" s="36" t="s">
        <v>327</v>
      </c>
      <c r="D2716" s="63">
        <v>0.3226</v>
      </c>
      <c r="E2716" s="64">
        <v>44319</v>
      </c>
      <c r="F2716" s="65">
        <v>44319</v>
      </c>
      <c r="G2716" s="64">
        <v>44319.918448692129</v>
      </c>
    </row>
    <row r="2717" spans="1:7" outlineLevel="1" x14ac:dyDescent="0.25">
      <c r="A2717" t="s">
        <v>109</v>
      </c>
      <c r="B2717" t="str">
        <f t="shared" si="42"/>
        <v>PES44316</v>
      </c>
      <c r="C2717" s="36" t="s">
        <v>327</v>
      </c>
      <c r="D2717" s="63">
        <v>0.32450000000000001</v>
      </c>
      <c r="E2717" s="64">
        <v>44316</v>
      </c>
      <c r="F2717" s="65">
        <v>44318</v>
      </c>
      <c r="G2717" s="64">
        <v>44316.918249918985</v>
      </c>
    </row>
    <row r="2718" spans="1:7" outlineLevel="1" x14ac:dyDescent="0.25">
      <c r="A2718" t="s">
        <v>109</v>
      </c>
      <c r="B2718" t="str">
        <f t="shared" si="42"/>
        <v>PES44315</v>
      </c>
      <c r="C2718" s="36" t="s">
        <v>327</v>
      </c>
      <c r="D2718" s="63">
        <v>0.32500000000000001</v>
      </c>
      <c r="E2718" s="64">
        <v>44315</v>
      </c>
      <c r="F2718" s="65">
        <v>44315</v>
      </c>
      <c r="G2718" s="64">
        <v>44315.91824791667</v>
      </c>
    </row>
    <row r="2719" spans="1:7" outlineLevel="1" x14ac:dyDescent="0.25">
      <c r="A2719" t="s">
        <v>109</v>
      </c>
      <c r="B2719" t="str">
        <f t="shared" si="42"/>
        <v>PES44246</v>
      </c>
      <c r="C2719" s="36" t="s">
        <v>327</v>
      </c>
      <c r="D2719" s="63">
        <v>0.3453</v>
      </c>
      <c r="E2719" s="64">
        <v>44246</v>
      </c>
      <c r="F2719" s="65">
        <v>44314</v>
      </c>
      <c r="G2719" s="64">
        <v>44246.918008333334</v>
      </c>
    </row>
    <row r="2720" spans="1:7" outlineLevel="1" x14ac:dyDescent="0.25">
      <c r="A2720" t="s">
        <v>109</v>
      </c>
      <c r="B2720" t="str">
        <f t="shared" si="42"/>
        <v>PES44245</v>
      </c>
      <c r="C2720" s="36" t="s">
        <v>327</v>
      </c>
      <c r="D2720" s="63">
        <v>0.3478</v>
      </c>
      <c r="E2720" s="64">
        <v>44245</v>
      </c>
      <c r="F2720" s="65">
        <v>44245</v>
      </c>
      <c r="G2720" s="64">
        <v>44245.917984837964</v>
      </c>
    </row>
    <row r="2721" spans="1:7" outlineLevel="1" x14ac:dyDescent="0.25">
      <c r="A2721" t="s">
        <v>109</v>
      </c>
      <c r="B2721" t="str">
        <f t="shared" si="42"/>
        <v>PES44244</v>
      </c>
      <c r="C2721" s="36" t="s">
        <v>327</v>
      </c>
      <c r="D2721" s="63">
        <v>0.34799999999999998</v>
      </c>
      <c r="E2721" s="64">
        <v>44244</v>
      </c>
      <c r="F2721" s="65">
        <v>44244</v>
      </c>
      <c r="G2721" s="64">
        <v>44244.917880706016</v>
      </c>
    </row>
    <row r="2722" spans="1:7" outlineLevel="1" x14ac:dyDescent="0.25">
      <c r="A2722" t="s">
        <v>109</v>
      </c>
      <c r="B2722" t="str">
        <f t="shared" si="42"/>
        <v>PES44243</v>
      </c>
      <c r="C2722" s="36" t="s">
        <v>327</v>
      </c>
      <c r="D2722" s="63">
        <v>0.34739999999999999</v>
      </c>
      <c r="E2722" s="64">
        <v>44243</v>
      </c>
      <c r="F2722" s="65">
        <v>44243</v>
      </c>
      <c r="G2722" s="64">
        <v>44243.917890659723</v>
      </c>
    </row>
    <row r="2723" spans="1:7" outlineLevel="1" x14ac:dyDescent="0.25">
      <c r="A2723" t="s">
        <v>109</v>
      </c>
      <c r="B2723" t="str">
        <f t="shared" si="42"/>
        <v>PES44239</v>
      </c>
      <c r="C2723" s="36" t="s">
        <v>327</v>
      </c>
      <c r="D2723" s="63">
        <v>0.3488</v>
      </c>
      <c r="E2723" s="64">
        <v>44239</v>
      </c>
      <c r="F2723" s="65">
        <v>44242</v>
      </c>
      <c r="G2723" s="64">
        <v>44239.917737233794</v>
      </c>
    </row>
    <row r="2724" spans="1:7" outlineLevel="1" x14ac:dyDescent="0.25">
      <c r="A2724" t="s">
        <v>109</v>
      </c>
      <c r="B2724" t="str">
        <f t="shared" si="42"/>
        <v>PES44238</v>
      </c>
      <c r="C2724" s="36" t="s">
        <v>327</v>
      </c>
      <c r="D2724" s="63">
        <v>0.34860000000000002</v>
      </c>
      <c r="E2724" s="64">
        <v>44238</v>
      </c>
      <c r="F2724" s="65">
        <v>44238</v>
      </c>
      <c r="G2724" s="64">
        <v>44238.917699456018</v>
      </c>
    </row>
    <row r="2725" spans="1:7" outlineLevel="1" x14ac:dyDescent="0.25">
      <c r="A2725" t="s">
        <v>109</v>
      </c>
      <c r="B2725" t="str">
        <f t="shared" si="42"/>
        <v>PES44237</v>
      </c>
      <c r="C2725" s="36" t="s">
        <v>327</v>
      </c>
      <c r="D2725" s="63">
        <v>0.3488</v>
      </c>
      <c r="E2725" s="64">
        <v>44237</v>
      </c>
      <c r="F2725" s="65">
        <v>44237</v>
      </c>
      <c r="G2725" s="64">
        <v>44237.917652314813</v>
      </c>
    </row>
    <row r="2726" spans="1:7" outlineLevel="1" x14ac:dyDescent="0.25">
      <c r="A2726" t="s">
        <v>109</v>
      </c>
      <c r="B2726" t="str">
        <f t="shared" si="42"/>
        <v>PES44236</v>
      </c>
      <c r="C2726" s="36" t="s">
        <v>327</v>
      </c>
      <c r="D2726" s="63">
        <v>0.3493</v>
      </c>
      <c r="E2726" s="64">
        <v>44236</v>
      </c>
      <c r="F2726" s="65">
        <v>44236</v>
      </c>
      <c r="G2726" s="64">
        <v>44236.917621990739</v>
      </c>
    </row>
    <row r="2727" spans="1:7" outlineLevel="1" x14ac:dyDescent="0.25">
      <c r="A2727" t="s">
        <v>109</v>
      </c>
      <c r="B2727" t="str">
        <f t="shared" si="42"/>
        <v>PES44235</v>
      </c>
      <c r="C2727" s="36" t="s">
        <v>327</v>
      </c>
      <c r="D2727" s="63">
        <v>0.35020000000000001</v>
      </c>
      <c r="E2727" s="64">
        <v>44235</v>
      </c>
      <c r="F2727" s="65">
        <v>44235</v>
      </c>
      <c r="G2727" s="64">
        <v>44235.917557141205</v>
      </c>
    </row>
    <row r="2728" spans="1:7" outlineLevel="1" x14ac:dyDescent="0.25">
      <c r="A2728" t="s">
        <v>109</v>
      </c>
      <c r="B2728" t="str">
        <f t="shared" si="42"/>
        <v>PES44232</v>
      </c>
      <c r="C2728" s="36" t="s">
        <v>327</v>
      </c>
      <c r="D2728" s="63">
        <v>0.35120000000000001</v>
      </c>
      <c r="E2728" s="64">
        <v>44232</v>
      </c>
      <c r="F2728" s="65">
        <v>44234</v>
      </c>
      <c r="G2728" s="64">
        <v>44232.917487766201</v>
      </c>
    </row>
    <row r="2729" spans="1:7" outlineLevel="1" x14ac:dyDescent="0.25">
      <c r="A2729" t="s">
        <v>109</v>
      </c>
      <c r="B2729" t="str">
        <f t="shared" si="42"/>
        <v>PES44231</v>
      </c>
      <c r="C2729" s="36" t="s">
        <v>327</v>
      </c>
      <c r="D2729" s="63">
        <v>0.35199999999999998</v>
      </c>
      <c r="E2729" s="64">
        <v>44231</v>
      </c>
      <c r="F2729" s="65">
        <v>44231</v>
      </c>
      <c r="G2729" s="64">
        <v>44231.917429942128</v>
      </c>
    </row>
    <row r="2730" spans="1:7" outlineLevel="1" x14ac:dyDescent="0.25">
      <c r="A2730" t="s">
        <v>109</v>
      </c>
      <c r="B2730" t="str">
        <f t="shared" si="42"/>
        <v>PES44230</v>
      </c>
      <c r="C2730" s="36" t="s">
        <v>327</v>
      </c>
      <c r="D2730" s="63">
        <v>0.35139999999999999</v>
      </c>
      <c r="E2730" s="64">
        <v>44230</v>
      </c>
      <c r="F2730" s="65">
        <v>44230</v>
      </c>
      <c r="G2730" s="64">
        <v>44230.917380127314</v>
      </c>
    </row>
    <row r="2731" spans="1:7" outlineLevel="1" x14ac:dyDescent="0.25">
      <c r="A2731" t="s">
        <v>109</v>
      </c>
      <c r="B2731" t="str">
        <f t="shared" si="42"/>
        <v>PES44229</v>
      </c>
      <c r="C2731" s="36" t="s">
        <v>327</v>
      </c>
      <c r="D2731" s="63">
        <v>0.35239999999999999</v>
      </c>
      <c r="E2731" s="64">
        <v>44229</v>
      </c>
      <c r="F2731" s="65">
        <v>44229</v>
      </c>
      <c r="G2731" s="64">
        <v>44229.917329745367</v>
      </c>
    </row>
    <row r="2732" spans="1:7" outlineLevel="1" x14ac:dyDescent="0.25">
      <c r="A2732" t="s">
        <v>109</v>
      </c>
      <c r="B2732" t="str">
        <f t="shared" si="42"/>
        <v>PES44228</v>
      </c>
      <c r="C2732" s="36" t="s">
        <v>327</v>
      </c>
      <c r="D2732" s="63">
        <v>0.35239999999999999</v>
      </c>
      <c r="E2732" s="64">
        <v>44228</v>
      </c>
      <c r="F2732" s="65">
        <v>44228</v>
      </c>
      <c r="G2732" s="64">
        <v>44228.917283182869</v>
      </c>
    </row>
    <row r="2733" spans="1:7" outlineLevel="1" x14ac:dyDescent="0.25">
      <c r="A2733" t="s">
        <v>109</v>
      </c>
      <c r="B2733" t="str">
        <f t="shared" si="42"/>
        <v>PES44225</v>
      </c>
      <c r="C2733" s="36" t="s">
        <v>327</v>
      </c>
      <c r="D2733" s="63">
        <v>0.35120000000000001</v>
      </c>
      <c r="E2733" s="64">
        <v>44225</v>
      </c>
      <c r="F2733" s="65">
        <v>44227</v>
      </c>
      <c r="G2733" s="64">
        <v>44225.91721565972</v>
      </c>
    </row>
    <row r="2734" spans="1:7" outlineLevel="1" x14ac:dyDescent="0.25">
      <c r="A2734" t="s">
        <v>109</v>
      </c>
      <c r="B2734" t="str">
        <f t="shared" si="42"/>
        <v>PES44224</v>
      </c>
      <c r="C2734" s="36" t="s">
        <v>327</v>
      </c>
      <c r="D2734" s="63">
        <v>0.35139999999999999</v>
      </c>
      <c r="E2734" s="64">
        <v>44224</v>
      </c>
      <c r="F2734" s="65">
        <v>44224</v>
      </c>
      <c r="G2734" s="64">
        <v>44224.917155405092</v>
      </c>
    </row>
    <row r="2735" spans="1:7" outlineLevel="1" x14ac:dyDescent="0.25">
      <c r="A2735" t="s">
        <v>109</v>
      </c>
      <c r="B2735" t="str">
        <f t="shared" si="42"/>
        <v>PES44223</v>
      </c>
      <c r="C2735" s="36" t="s">
        <v>327</v>
      </c>
      <c r="D2735" s="63">
        <v>0.34989999999999999</v>
      </c>
      <c r="E2735" s="64">
        <v>44223</v>
      </c>
      <c r="F2735" s="65">
        <v>44223</v>
      </c>
      <c r="G2735" s="64">
        <v>44223.917128668982</v>
      </c>
    </row>
    <row r="2736" spans="1:7" outlineLevel="1" x14ac:dyDescent="0.25">
      <c r="A2736" t="s">
        <v>109</v>
      </c>
      <c r="B2736" t="str">
        <f t="shared" si="42"/>
        <v>PES44222</v>
      </c>
      <c r="C2736" s="36" t="s">
        <v>327</v>
      </c>
      <c r="D2736" s="63">
        <v>0.34849999999999998</v>
      </c>
      <c r="E2736" s="64">
        <v>44222</v>
      </c>
      <c r="F2736" s="65">
        <v>44222</v>
      </c>
      <c r="G2736" s="64">
        <v>44222.917079432867</v>
      </c>
    </row>
    <row r="2737" spans="1:7" outlineLevel="1" x14ac:dyDescent="0.25">
      <c r="A2737" t="s">
        <v>109</v>
      </c>
      <c r="B2737" t="str">
        <f t="shared" si="42"/>
        <v>PES44221</v>
      </c>
      <c r="C2737" s="36" t="s">
        <v>327</v>
      </c>
      <c r="D2737" s="63">
        <v>0.34970000000000001</v>
      </c>
      <c r="E2737" s="64">
        <v>44221</v>
      </c>
      <c r="F2737" s="65">
        <v>44221</v>
      </c>
      <c r="G2737" s="64">
        <v>44221.917050266202</v>
      </c>
    </row>
    <row r="2738" spans="1:7" outlineLevel="1" x14ac:dyDescent="0.25">
      <c r="A2738" t="s">
        <v>109</v>
      </c>
      <c r="B2738" t="str">
        <f t="shared" si="42"/>
        <v>PES44218</v>
      </c>
      <c r="C2738" s="36" t="s">
        <v>327</v>
      </c>
      <c r="D2738" s="63">
        <v>0.35020000000000001</v>
      </c>
      <c r="E2738" s="64">
        <v>44218</v>
      </c>
      <c r="F2738" s="65">
        <v>44220</v>
      </c>
      <c r="G2738" s="64">
        <v>44218.919574305553</v>
      </c>
    </row>
    <row r="2739" spans="1:7" outlineLevel="1" x14ac:dyDescent="0.25">
      <c r="A2739" t="s">
        <v>109</v>
      </c>
      <c r="B2739" t="str">
        <f t="shared" si="42"/>
        <v>PES44217</v>
      </c>
      <c r="C2739" s="36" t="s">
        <v>327</v>
      </c>
      <c r="D2739" s="63">
        <v>0.34870000000000001</v>
      </c>
      <c r="E2739" s="64">
        <v>44217</v>
      </c>
      <c r="F2739" s="65">
        <v>44217</v>
      </c>
      <c r="G2739" s="64">
        <v>44217.919526585647</v>
      </c>
    </row>
    <row r="2740" spans="1:7" outlineLevel="1" x14ac:dyDescent="0.25">
      <c r="A2740" t="s">
        <v>109</v>
      </c>
      <c r="B2740" t="str">
        <f t="shared" si="42"/>
        <v>PES44216</v>
      </c>
      <c r="C2740" s="36" t="s">
        <v>327</v>
      </c>
      <c r="D2740" s="63">
        <v>0.35010000000000002</v>
      </c>
      <c r="E2740" s="64">
        <v>44216</v>
      </c>
      <c r="F2740" s="65">
        <v>44216</v>
      </c>
      <c r="G2740" s="64">
        <v>44216.919487581021</v>
      </c>
    </row>
    <row r="2741" spans="1:7" outlineLevel="1" x14ac:dyDescent="0.25">
      <c r="A2741" t="s">
        <v>109</v>
      </c>
      <c r="B2741" t="str">
        <f t="shared" si="42"/>
        <v>PES44215</v>
      </c>
      <c r="C2741" s="36" t="s">
        <v>327</v>
      </c>
      <c r="D2741" s="63">
        <v>0.35239999999999999</v>
      </c>
      <c r="E2741" s="64">
        <v>44215</v>
      </c>
      <c r="F2741" s="65">
        <v>44215</v>
      </c>
      <c r="G2741" s="64">
        <v>44215.919460069446</v>
      </c>
    </row>
    <row r="2742" spans="1:7" outlineLevel="1" x14ac:dyDescent="0.25">
      <c r="A2742" t="s">
        <v>109</v>
      </c>
      <c r="B2742" t="str">
        <f t="shared" si="42"/>
        <v>PES44214</v>
      </c>
      <c r="C2742" s="36" t="s">
        <v>327</v>
      </c>
      <c r="D2742" s="63">
        <v>0.35310000000000002</v>
      </c>
      <c r="E2742" s="64">
        <v>44214</v>
      </c>
      <c r="F2742" s="65">
        <v>44214</v>
      </c>
      <c r="G2742" s="64">
        <v>44214.919389317132</v>
      </c>
    </row>
    <row r="2743" spans="1:7" outlineLevel="1" x14ac:dyDescent="0.25">
      <c r="A2743" t="s">
        <v>109</v>
      </c>
      <c r="B2743" t="str">
        <f t="shared" si="42"/>
        <v>PES44211</v>
      </c>
      <c r="C2743" s="36" t="s">
        <v>327</v>
      </c>
      <c r="D2743" s="63">
        <v>0.3523</v>
      </c>
      <c r="E2743" s="64">
        <v>44211</v>
      </c>
      <c r="F2743" s="65">
        <v>44213</v>
      </c>
      <c r="G2743" s="64">
        <v>44211.919304895833</v>
      </c>
    </row>
    <row r="2744" spans="1:7" outlineLevel="1" x14ac:dyDescent="0.25">
      <c r="A2744" t="s">
        <v>109</v>
      </c>
      <c r="B2744" t="str">
        <f t="shared" si="42"/>
        <v>PES44210</v>
      </c>
      <c r="C2744" s="36" t="s">
        <v>327</v>
      </c>
      <c r="D2744" s="63">
        <v>0.35039999999999999</v>
      </c>
      <c r="E2744" s="64">
        <v>44210</v>
      </c>
      <c r="F2744" s="65">
        <v>44210</v>
      </c>
      <c r="G2744" s="64">
        <v>44210.919269479164</v>
      </c>
    </row>
    <row r="2745" spans="1:7" outlineLevel="1" x14ac:dyDescent="0.25">
      <c r="A2745" t="s">
        <v>109</v>
      </c>
      <c r="B2745" t="str">
        <f t="shared" si="42"/>
        <v>PES44209</v>
      </c>
      <c r="C2745" s="36" t="s">
        <v>327</v>
      </c>
      <c r="D2745" s="63">
        <v>0.35170000000000001</v>
      </c>
      <c r="E2745" s="64">
        <v>44209</v>
      </c>
      <c r="F2745" s="65">
        <v>44209</v>
      </c>
      <c r="G2745" s="64">
        <v>44209.919249965278</v>
      </c>
    </row>
    <row r="2746" spans="1:7" outlineLevel="1" x14ac:dyDescent="0.25">
      <c r="A2746" t="s">
        <v>109</v>
      </c>
      <c r="B2746" t="str">
        <f t="shared" si="42"/>
        <v>PES44208</v>
      </c>
      <c r="C2746" s="36" t="s">
        <v>327</v>
      </c>
      <c r="D2746" s="63">
        <v>0.35320000000000001</v>
      </c>
      <c r="E2746" s="64">
        <v>44208</v>
      </c>
      <c r="F2746" s="65">
        <v>44208</v>
      </c>
      <c r="G2746" s="64">
        <v>44208.919174386574</v>
      </c>
    </row>
    <row r="2747" spans="1:7" outlineLevel="1" x14ac:dyDescent="0.25">
      <c r="A2747" t="s">
        <v>109</v>
      </c>
      <c r="B2747" t="str">
        <f t="shared" si="42"/>
        <v>PES44207</v>
      </c>
      <c r="C2747" s="36" t="s">
        <v>327</v>
      </c>
      <c r="D2747" s="63">
        <v>0.35370000000000001</v>
      </c>
      <c r="E2747" s="64">
        <v>44207</v>
      </c>
      <c r="F2747" s="65">
        <v>44207</v>
      </c>
      <c r="G2747" s="64">
        <v>44207.919183645834</v>
      </c>
    </row>
    <row r="2748" spans="1:7" outlineLevel="1" x14ac:dyDescent="0.25">
      <c r="A2748" t="s">
        <v>109</v>
      </c>
      <c r="B2748" t="str">
        <f t="shared" si="42"/>
        <v>PES44204</v>
      </c>
      <c r="C2748" s="36" t="s">
        <v>327</v>
      </c>
      <c r="D2748" s="63">
        <v>0.3518</v>
      </c>
      <c r="E2748" s="64">
        <v>44204</v>
      </c>
      <c r="F2748" s="65">
        <v>44206</v>
      </c>
      <c r="G2748" s="64">
        <v>44204.917911539349</v>
      </c>
    </row>
    <row r="2749" spans="1:7" outlineLevel="1" x14ac:dyDescent="0.25">
      <c r="A2749" t="s">
        <v>109</v>
      </c>
      <c r="B2749" t="str">
        <f t="shared" si="42"/>
        <v>PES44203</v>
      </c>
      <c r="C2749" s="36" t="s">
        <v>327</v>
      </c>
      <c r="D2749" s="63">
        <v>0.3508</v>
      </c>
      <c r="E2749" s="64">
        <v>44203</v>
      </c>
      <c r="F2749" s="65">
        <v>44203</v>
      </c>
      <c r="G2749" s="64">
        <v>44203.917849456018</v>
      </c>
    </row>
    <row r="2750" spans="1:7" outlineLevel="1" x14ac:dyDescent="0.25">
      <c r="A2750" t="s">
        <v>109</v>
      </c>
      <c r="B2750" t="str">
        <f t="shared" si="42"/>
        <v>PES44202</v>
      </c>
      <c r="C2750" s="36" t="s">
        <v>327</v>
      </c>
      <c r="D2750" s="63">
        <v>0.3498</v>
      </c>
      <c r="E2750" s="64">
        <v>44202</v>
      </c>
      <c r="F2750" s="65">
        <v>44202</v>
      </c>
      <c r="G2750" s="64">
        <v>44202.917833414351</v>
      </c>
    </row>
    <row r="2751" spans="1:7" outlineLevel="1" x14ac:dyDescent="0.25">
      <c r="A2751" t="s">
        <v>109</v>
      </c>
      <c r="B2751" t="str">
        <f t="shared" si="42"/>
        <v>PES44201</v>
      </c>
      <c r="C2751" s="36" t="s">
        <v>327</v>
      </c>
      <c r="D2751" s="63">
        <v>0.35010000000000002</v>
      </c>
      <c r="E2751" s="64">
        <v>44201</v>
      </c>
      <c r="F2751" s="65">
        <v>44201</v>
      </c>
      <c r="G2751" s="64">
        <v>44201.917751851855</v>
      </c>
    </row>
    <row r="2752" spans="1:7" outlineLevel="1" x14ac:dyDescent="0.25">
      <c r="A2752" t="s">
        <v>109</v>
      </c>
      <c r="B2752" t="str">
        <f t="shared" si="42"/>
        <v>PES44200</v>
      </c>
      <c r="C2752" s="36" t="s">
        <v>327</v>
      </c>
      <c r="D2752" s="63">
        <v>0.3518</v>
      </c>
      <c r="E2752" s="64">
        <v>44200</v>
      </c>
      <c r="F2752" s="65">
        <v>44200</v>
      </c>
      <c r="G2752" s="64">
        <v>44200.917732789349</v>
      </c>
    </row>
    <row r="2753" spans="1:7" outlineLevel="1" x14ac:dyDescent="0.25">
      <c r="A2753" t="s">
        <v>109</v>
      </c>
      <c r="B2753" t="str">
        <f t="shared" si="42"/>
        <v>PES44196</v>
      </c>
      <c r="C2753" s="36" t="s">
        <v>327</v>
      </c>
      <c r="D2753" s="63">
        <v>0.35160000000000002</v>
      </c>
      <c r="E2753" s="64">
        <v>44196</v>
      </c>
      <c r="F2753" s="65">
        <v>44199</v>
      </c>
      <c r="G2753" s="64">
        <v>44196.917571180558</v>
      </c>
    </row>
    <row r="2754" spans="1:7" outlineLevel="1" x14ac:dyDescent="0.25">
      <c r="A2754" t="s">
        <v>109</v>
      </c>
      <c r="B2754" t="str">
        <f t="shared" si="42"/>
        <v>PES44195</v>
      </c>
      <c r="C2754" s="36" t="s">
        <v>327</v>
      </c>
      <c r="D2754" s="63">
        <v>0.3528</v>
      </c>
      <c r="E2754" s="64">
        <v>44195</v>
      </c>
      <c r="F2754" s="65">
        <v>44195</v>
      </c>
      <c r="G2754" s="64">
        <v>44195.917573298611</v>
      </c>
    </row>
    <row r="2755" spans="1:7" outlineLevel="1" x14ac:dyDescent="0.25">
      <c r="A2755" t="s">
        <v>109</v>
      </c>
      <c r="B2755" t="str">
        <f t="shared" si="42"/>
        <v>PES44194</v>
      </c>
      <c r="C2755" s="36" t="s">
        <v>327</v>
      </c>
      <c r="D2755" s="63">
        <v>0.35389999999999999</v>
      </c>
      <c r="E2755" s="64">
        <v>44194</v>
      </c>
      <c r="F2755" s="65">
        <v>44194</v>
      </c>
      <c r="G2755" s="64">
        <v>44194.917537766203</v>
      </c>
    </row>
    <row r="2756" spans="1:7" outlineLevel="1" x14ac:dyDescent="0.25">
      <c r="A2756" t="s">
        <v>109</v>
      </c>
      <c r="B2756" t="str">
        <f t="shared" si="42"/>
        <v>PES44189</v>
      </c>
      <c r="C2756" s="36" t="s">
        <v>327</v>
      </c>
      <c r="D2756" s="63">
        <v>0.35560000000000003</v>
      </c>
      <c r="E2756" s="64">
        <v>44189</v>
      </c>
      <c r="F2756" s="65">
        <v>44193</v>
      </c>
      <c r="G2756" s="64">
        <v>44189.917329016207</v>
      </c>
    </row>
    <row r="2757" spans="1:7" outlineLevel="1" x14ac:dyDescent="0.25">
      <c r="A2757" t="s">
        <v>109</v>
      </c>
      <c r="B2757" t="str">
        <f t="shared" si="42"/>
        <v>PES44188</v>
      </c>
      <c r="C2757" s="36" t="s">
        <v>327</v>
      </c>
      <c r="D2757" s="63">
        <v>0.35599999999999998</v>
      </c>
      <c r="E2757" s="64">
        <v>44188</v>
      </c>
      <c r="F2757" s="65">
        <v>44188</v>
      </c>
      <c r="G2757" s="64">
        <v>44188.917328854164</v>
      </c>
    </row>
    <row r="2758" spans="1:7" outlineLevel="1" x14ac:dyDescent="0.25">
      <c r="A2758" t="s">
        <v>109</v>
      </c>
      <c r="B2758" t="str">
        <f t="shared" ref="B2758:B2821" si="43">C2758&amp;E2758</f>
        <v>PES44187</v>
      </c>
      <c r="C2758" s="36" t="s">
        <v>327</v>
      </c>
      <c r="D2758" s="63">
        <v>0.35720000000000002</v>
      </c>
      <c r="E2758" s="64">
        <v>44187</v>
      </c>
      <c r="F2758" s="65">
        <v>44187</v>
      </c>
      <c r="G2758" s="64">
        <v>44187.917285185184</v>
      </c>
    </row>
    <row r="2759" spans="1:7" outlineLevel="1" x14ac:dyDescent="0.25">
      <c r="A2759" t="s">
        <v>109</v>
      </c>
      <c r="B2759" t="str">
        <f t="shared" si="43"/>
        <v>PES44186</v>
      </c>
      <c r="C2759" s="36" t="s">
        <v>327</v>
      </c>
      <c r="D2759" s="63">
        <v>0.35639999999999999</v>
      </c>
      <c r="E2759" s="64">
        <v>44186</v>
      </c>
      <c r="F2759" s="65">
        <v>44186</v>
      </c>
      <c r="G2759" s="64">
        <v>44186.917208645835</v>
      </c>
    </row>
    <row r="2760" spans="1:7" outlineLevel="1" x14ac:dyDescent="0.25">
      <c r="A2760" t="s">
        <v>109</v>
      </c>
      <c r="B2760" t="str">
        <f t="shared" si="43"/>
        <v>PES44183</v>
      </c>
      <c r="C2760" s="36" t="s">
        <v>327</v>
      </c>
      <c r="D2760" s="63">
        <v>0.35560000000000003</v>
      </c>
      <c r="E2760" s="64">
        <v>44183</v>
      </c>
      <c r="F2760" s="65">
        <v>44185</v>
      </c>
      <c r="G2760" s="64">
        <v>44183.918056944443</v>
      </c>
    </row>
    <row r="2761" spans="1:7" outlineLevel="1" x14ac:dyDescent="0.25">
      <c r="A2761" t="s">
        <v>109</v>
      </c>
      <c r="B2761" t="str">
        <f t="shared" si="43"/>
        <v>PES44182</v>
      </c>
      <c r="C2761" s="36" t="s">
        <v>327</v>
      </c>
      <c r="D2761" s="63">
        <v>0.35470000000000002</v>
      </c>
      <c r="E2761" s="64">
        <v>44182</v>
      </c>
      <c r="F2761" s="65">
        <v>44182</v>
      </c>
      <c r="G2761" s="64">
        <v>44182.918008564811</v>
      </c>
    </row>
    <row r="2762" spans="1:7" outlineLevel="1" x14ac:dyDescent="0.25">
      <c r="A2762" t="s">
        <v>109</v>
      </c>
      <c r="B2762" t="str">
        <f t="shared" si="43"/>
        <v>PES44181</v>
      </c>
      <c r="C2762" s="36" t="s">
        <v>327</v>
      </c>
      <c r="D2762" s="63">
        <v>0.35549999999999998</v>
      </c>
      <c r="E2762" s="64">
        <v>44181</v>
      </c>
      <c r="F2762" s="65">
        <v>44181</v>
      </c>
      <c r="G2762" s="64">
        <v>44181.917786226855</v>
      </c>
    </row>
    <row r="2763" spans="1:7" outlineLevel="1" x14ac:dyDescent="0.25">
      <c r="A2763" t="s">
        <v>109</v>
      </c>
      <c r="B2763" t="str">
        <f t="shared" si="43"/>
        <v>PES44180</v>
      </c>
      <c r="C2763" s="36" t="s">
        <v>327</v>
      </c>
      <c r="D2763" s="63">
        <v>0.35439999999999999</v>
      </c>
      <c r="E2763" s="64">
        <v>44180</v>
      </c>
      <c r="F2763" s="65">
        <v>44180</v>
      </c>
      <c r="G2763" s="64">
        <v>44180.917759108794</v>
      </c>
    </row>
    <row r="2764" spans="1:7" outlineLevel="1" x14ac:dyDescent="0.25">
      <c r="A2764" t="s">
        <v>109</v>
      </c>
      <c r="B2764" t="str">
        <f t="shared" si="43"/>
        <v>PES44179</v>
      </c>
      <c r="C2764" s="36" t="s">
        <v>327</v>
      </c>
      <c r="D2764" s="63">
        <v>0.35549999999999998</v>
      </c>
      <c r="E2764" s="64">
        <v>44179</v>
      </c>
      <c r="F2764" s="65">
        <v>44179</v>
      </c>
      <c r="G2764" s="64">
        <v>44179.917695636577</v>
      </c>
    </row>
    <row r="2765" spans="1:7" outlineLevel="1" x14ac:dyDescent="0.25">
      <c r="A2765" t="s">
        <v>109</v>
      </c>
      <c r="B2765" t="str">
        <f t="shared" si="43"/>
        <v>PES44176</v>
      </c>
      <c r="C2765" s="36" t="s">
        <v>327</v>
      </c>
      <c r="D2765" s="63">
        <v>0.35510000000000003</v>
      </c>
      <c r="E2765" s="64">
        <v>44176</v>
      </c>
      <c r="F2765" s="65">
        <v>44178</v>
      </c>
      <c r="G2765" s="64">
        <v>44176.917604745373</v>
      </c>
    </row>
    <row r="2766" spans="1:7" outlineLevel="1" x14ac:dyDescent="0.25">
      <c r="A2766" t="s">
        <v>109</v>
      </c>
      <c r="B2766" t="str">
        <f t="shared" si="43"/>
        <v>PES44175</v>
      </c>
      <c r="C2766" s="36" t="s">
        <v>327</v>
      </c>
      <c r="D2766" s="63">
        <v>0.35389999999999999</v>
      </c>
      <c r="E2766" s="64">
        <v>44175</v>
      </c>
      <c r="F2766" s="65">
        <v>44175</v>
      </c>
      <c r="G2766" s="64">
        <v>44175.917578009263</v>
      </c>
    </row>
    <row r="2767" spans="1:7" outlineLevel="1" x14ac:dyDescent="0.25">
      <c r="A2767" t="s">
        <v>109</v>
      </c>
      <c r="B2767" t="str">
        <f t="shared" si="43"/>
        <v>PES44174</v>
      </c>
      <c r="C2767" s="36" t="s">
        <v>327</v>
      </c>
      <c r="D2767" s="63">
        <v>0.35560000000000003</v>
      </c>
      <c r="E2767" s="64">
        <v>44174</v>
      </c>
      <c r="F2767" s="65">
        <v>44174</v>
      </c>
      <c r="G2767" s="64">
        <v>44174.917545254626</v>
      </c>
    </row>
    <row r="2768" spans="1:7" outlineLevel="1" x14ac:dyDescent="0.25">
      <c r="A2768" t="s">
        <v>109</v>
      </c>
      <c r="B2768" t="str">
        <f t="shared" si="43"/>
        <v>PES44173</v>
      </c>
      <c r="C2768" s="36" t="s">
        <v>327</v>
      </c>
      <c r="D2768" s="63">
        <v>0.35589999999999999</v>
      </c>
      <c r="E2768" s="64">
        <v>44173</v>
      </c>
      <c r="F2768" s="65">
        <v>44173</v>
      </c>
      <c r="G2768" s="64">
        <v>44173.917465740742</v>
      </c>
    </row>
    <row r="2769" spans="1:7" outlineLevel="1" x14ac:dyDescent="0.25">
      <c r="A2769" t="s">
        <v>109</v>
      </c>
      <c r="B2769" t="str">
        <f t="shared" si="43"/>
        <v>PES44172</v>
      </c>
      <c r="C2769" s="36" t="s">
        <v>327</v>
      </c>
      <c r="D2769" s="63">
        <v>0.35560000000000003</v>
      </c>
      <c r="E2769" s="64">
        <v>44172</v>
      </c>
      <c r="F2769" s="65">
        <v>44172</v>
      </c>
      <c r="G2769" s="64">
        <v>44172.917364699075</v>
      </c>
    </row>
    <row r="2770" spans="1:7" outlineLevel="1" x14ac:dyDescent="0.25">
      <c r="A2770" t="s">
        <v>109</v>
      </c>
      <c r="B2770" t="str">
        <f t="shared" si="43"/>
        <v>PES44169</v>
      </c>
      <c r="C2770" s="36" t="s">
        <v>327</v>
      </c>
      <c r="D2770" s="63">
        <v>0.35659999999999997</v>
      </c>
      <c r="E2770" s="64">
        <v>44169</v>
      </c>
      <c r="F2770" s="65">
        <v>44171</v>
      </c>
      <c r="G2770" s="64">
        <v>44169.917272766201</v>
      </c>
    </row>
    <row r="2771" spans="1:7" outlineLevel="1" x14ac:dyDescent="0.25">
      <c r="A2771" t="s">
        <v>109</v>
      </c>
      <c r="B2771" t="str">
        <f t="shared" si="43"/>
        <v>PES44168</v>
      </c>
      <c r="C2771" s="36" t="s">
        <v>327</v>
      </c>
      <c r="D2771" s="63">
        <v>0.35820000000000002</v>
      </c>
      <c r="E2771" s="64">
        <v>44168</v>
      </c>
      <c r="F2771" s="65">
        <v>44168</v>
      </c>
      <c r="G2771" s="64">
        <v>44168.917229629631</v>
      </c>
    </row>
    <row r="2772" spans="1:7" outlineLevel="1" x14ac:dyDescent="0.25">
      <c r="A2772" t="s">
        <v>109</v>
      </c>
      <c r="B2772" t="str">
        <f t="shared" si="43"/>
        <v>PES44167</v>
      </c>
      <c r="C2772" s="36" t="s">
        <v>327</v>
      </c>
      <c r="D2772" s="63">
        <v>0.35859999999999997</v>
      </c>
      <c r="E2772" s="64">
        <v>44167</v>
      </c>
      <c r="F2772" s="65">
        <v>44167</v>
      </c>
      <c r="G2772" s="64">
        <v>44167.917205289355</v>
      </c>
    </row>
    <row r="2773" spans="1:7" outlineLevel="1" x14ac:dyDescent="0.25">
      <c r="A2773" t="s">
        <v>109</v>
      </c>
      <c r="B2773" t="str">
        <f t="shared" si="43"/>
        <v>PES44166</v>
      </c>
      <c r="C2773" s="36" t="s">
        <v>327</v>
      </c>
      <c r="D2773" s="63">
        <v>0.35920000000000002</v>
      </c>
      <c r="E2773" s="64">
        <v>44166</v>
      </c>
      <c r="F2773" s="65">
        <v>44166</v>
      </c>
      <c r="G2773" s="64">
        <v>44166.917142395832</v>
      </c>
    </row>
    <row r="2774" spans="1:7" outlineLevel="1" x14ac:dyDescent="0.25">
      <c r="A2774" t="s">
        <v>109</v>
      </c>
      <c r="B2774" t="str">
        <f t="shared" si="43"/>
        <v>PES44165</v>
      </c>
      <c r="C2774" s="36" t="s">
        <v>327</v>
      </c>
      <c r="D2774" s="63">
        <v>0.35949999999999999</v>
      </c>
      <c r="E2774" s="64">
        <v>44165</v>
      </c>
      <c r="F2774" s="65">
        <v>44165</v>
      </c>
      <c r="G2774" s="64">
        <v>44165.917064849535</v>
      </c>
    </row>
    <row r="2775" spans="1:7" outlineLevel="1" x14ac:dyDescent="0.25">
      <c r="A2775" t="s">
        <v>109</v>
      </c>
      <c r="B2775" t="str">
        <f t="shared" si="43"/>
        <v>PES44162</v>
      </c>
      <c r="C2775" s="36" t="s">
        <v>327</v>
      </c>
      <c r="D2775" s="63">
        <v>0.36030000000000001</v>
      </c>
      <c r="E2775" s="64">
        <v>44162</v>
      </c>
      <c r="F2775" s="65">
        <v>44164</v>
      </c>
      <c r="G2775" s="64">
        <v>44162.916942326388</v>
      </c>
    </row>
    <row r="2776" spans="1:7" outlineLevel="1" x14ac:dyDescent="0.25">
      <c r="A2776" t="s">
        <v>109</v>
      </c>
      <c r="B2776" t="str">
        <f t="shared" si="43"/>
        <v>PES44161</v>
      </c>
      <c r="C2776" s="36" t="s">
        <v>327</v>
      </c>
      <c r="D2776" s="63">
        <v>0.36109999999999998</v>
      </c>
      <c r="E2776" s="64">
        <v>44161</v>
      </c>
      <c r="F2776" s="65">
        <v>44161</v>
      </c>
      <c r="G2776" s="64">
        <v>44161.916928275466</v>
      </c>
    </row>
    <row r="2777" spans="1:7" outlineLevel="1" x14ac:dyDescent="0.25">
      <c r="A2777" t="s">
        <v>109</v>
      </c>
      <c r="B2777" t="str">
        <f t="shared" si="43"/>
        <v>PES44160</v>
      </c>
      <c r="C2777" s="36" t="s">
        <v>327</v>
      </c>
      <c r="D2777" s="63">
        <v>0.36049999999999999</v>
      </c>
      <c r="E2777" s="64">
        <v>44160</v>
      </c>
      <c r="F2777" s="65">
        <v>44160</v>
      </c>
      <c r="G2777" s="64">
        <v>44160.916847418979</v>
      </c>
    </row>
    <row r="2778" spans="1:7" outlineLevel="1" x14ac:dyDescent="0.25">
      <c r="A2778" t="s">
        <v>109</v>
      </c>
      <c r="B2778" t="str">
        <f t="shared" si="43"/>
        <v>PES44159</v>
      </c>
      <c r="C2778" s="36" t="s">
        <v>327</v>
      </c>
      <c r="D2778" s="63">
        <v>0.3614</v>
      </c>
      <c r="E2778" s="64">
        <v>44159</v>
      </c>
      <c r="F2778" s="65">
        <v>44159</v>
      </c>
      <c r="G2778" s="64">
        <v>44159.916795636571</v>
      </c>
    </row>
    <row r="2779" spans="1:7" outlineLevel="1" x14ac:dyDescent="0.25">
      <c r="A2779" t="s">
        <v>109</v>
      </c>
      <c r="B2779" t="str">
        <f t="shared" si="43"/>
        <v>PES44158</v>
      </c>
      <c r="C2779" s="36" t="s">
        <v>327</v>
      </c>
      <c r="D2779" s="63">
        <v>0.3634</v>
      </c>
      <c r="E2779" s="64">
        <v>44158</v>
      </c>
      <c r="F2779" s="65">
        <v>44158</v>
      </c>
      <c r="G2779" s="64">
        <v>44158.91676443287</v>
      </c>
    </row>
    <row r="2780" spans="1:7" outlineLevel="1" x14ac:dyDescent="0.25">
      <c r="A2780" t="s">
        <v>109</v>
      </c>
      <c r="B2780" t="str">
        <f t="shared" si="43"/>
        <v>PES44155</v>
      </c>
      <c r="C2780" s="36" t="s">
        <v>327</v>
      </c>
      <c r="D2780" s="63">
        <v>0.36430000000000001</v>
      </c>
      <c r="E2780" s="64">
        <v>44155</v>
      </c>
      <c r="F2780" s="65">
        <v>44157</v>
      </c>
      <c r="G2780" s="64">
        <v>44155.918238969905</v>
      </c>
    </row>
    <row r="2781" spans="1:7" outlineLevel="1" x14ac:dyDescent="0.25">
      <c r="A2781" t="s">
        <v>109</v>
      </c>
      <c r="B2781" t="str">
        <f t="shared" si="43"/>
        <v>PES44154</v>
      </c>
      <c r="C2781" s="36" t="s">
        <v>327</v>
      </c>
      <c r="D2781" s="63">
        <v>0.36599999999999999</v>
      </c>
      <c r="E2781" s="64">
        <v>44154</v>
      </c>
      <c r="F2781" s="65">
        <v>44154</v>
      </c>
      <c r="G2781" s="64">
        <v>44154.918178009262</v>
      </c>
    </row>
    <row r="2782" spans="1:7" outlineLevel="1" x14ac:dyDescent="0.25">
      <c r="A2782" t="s">
        <v>109</v>
      </c>
      <c r="B2782" t="str">
        <f t="shared" si="43"/>
        <v>PES44153</v>
      </c>
      <c r="C2782" s="36" t="s">
        <v>327</v>
      </c>
      <c r="D2782" s="63">
        <v>0.36530000000000001</v>
      </c>
      <c r="E2782" s="64">
        <v>44153</v>
      </c>
      <c r="F2782" s="65">
        <v>44153</v>
      </c>
      <c r="G2782" s="64">
        <v>44153.918149502315</v>
      </c>
    </row>
    <row r="2783" spans="1:7" outlineLevel="1" x14ac:dyDescent="0.25">
      <c r="A2783" t="s">
        <v>109</v>
      </c>
      <c r="B2783" t="str">
        <f t="shared" si="43"/>
        <v>PES44152</v>
      </c>
      <c r="C2783" s="36" t="s">
        <v>327</v>
      </c>
      <c r="D2783" s="63">
        <v>0.36149999999999999</v>
      </c>
      <c r="E2783" s="64">
        <v>44152</v>
      </c>
      <c r="F2783" s="65">
        <v>44152</v>
      </c>
      <c r="G2783" s="64">
        <v>44152.918135150459</v>
      </c>
    </row>
    <row r="2784" spans="1:7" outlineLevel="1" x14ac:dyDescent="0.25">
      <c r="A2784" t="s">
        <v>109</v>
      </c>
      <c r="B2784" t="str">
        <f t="shared" si="43"/>
        <v>PES44151</v>
      </c>
      <c r="C2784" s="36" t="s">
        <v>327</v>
      </c>
      <c r="D2784" s="63">
        <v>0.3574</v>
      </c>
      <c r="E2784" s="64">
        <v>44151</v>
      </c>
      <c r="F2784" s="65">
        <v>44151</v>
      </c>
      <c r="G2784" s="64">
        <v>44152.432152777779</v>
      </c>
    </row>
    <row r="2785" spans="1:7" outlineLevel="1" x14ac:dyDescent="0.25">
      <c r="A2785" t="s">
        <v>109</v>
      </c>
      <c r="B2785" t="str">
        <f t="shared" si="43"/>
        <v>SAR44484</v>
      </c>
      <c r="C2785" s="36" t="s">
        <v>328</v>
      </c>
      <c r="D2785" s="63">
        <v>0.33</v>
      </c>
      <c r="E2785" s="64">
        <v>44484</v>
      </c>
      <c r="F2785" s="65">
        <v>73050</v>
      </c>
      <c r="G2785" s="64">
        <v>44484.917950312498</v>
      </c>
    </row>
    <row r="2786" spans="1:7" outlineLevel="1" x14ac:dyDescent="0.25">
      <c r="A2786" t="s">
        <v>109</v>
      </c>
      <c r="B2786" t="str">
        <f t="shared" si="43"/>
        <v>SAR44483</v>
      </c>
      <c r="C2786" s="36" t="s">
        <v>328</v>
      </c>
      <c r="D2786" s="63">
        <v>0.32979999999999998</v>
      </c>
      <c r="E2786" s="64">
        <v>44483</v>
      </c>
      <c r="F2786" s="65">
        <v>44483</v>
      </c>
      <c r="G2786" s="64">
        <v>44483.917875775463</v>
      </c>
    </row>
    <row r="2787" spans="1:7" outlineLevel="1" x14ac:dyDescent="0.25">
      <c r="A2787" t="s">
        <v>109</v>
      </c>
      <c r="B2787" t="str">
        <f t="shared" si="43"/>
        <v>SAR44482</v>
      </c>
      <c r="C2787" s="36" t="s">
        <v>328</v>
      </c>
      <c r="D2787" s="63">
        <v>0.33179999999999998</v>
      </c>
      <c r="E2787" s="64">
        <v>44482</v>
      </c>
      <c r="F2787" s="65">
        <v>44482</v>
      </c>
      <c r="G2787" s="64">
        <v>44482.917871759259</v>
      </c>
    </row>
    <row r="2788" spans="1:7" outlineLevel="1" x14ac:dyDescent="0.25">
      <c r="A2788" t="s">
        <v>109</v>
      </c>
      <c r="B2788" t="str">
        <f t="shared" si="43"/>
        <v>SAR44481</v>
      </c>
      <c r="C2788" s="36" t="s">
        <v>328</v>
      </c>
      <c r="D2788" s="63">
        <v>0.3322</v>
      </c>
      <c r="E2788" s="64">
        <v>44481</v>
      </c>
      <c r="F2788" s="65">
        <v>44481</v>
      </c>
      <c r="G2788" s="64">
        <v>44481.917802118056</v>
      </c>
    </row>
    <row r="2789" spans="1:7" outlineLevel="1" x14ac:dyDescent="0.25">
      <c r="A2789" t="s">
        <v>109</v>
      </c>
      <c r="B2789" t="str">
        <f t="shared" si="43"/>
        <v>SAR44477</v>
      </c>
      <c r="C2789" s="36" t="s">
        <v>328</v>
      </c>
      <c r="D2789" s="63">
        <v>0.33279999999999998</v>
      </c>
      <c r="E2789" s="64">
        <v>44477</v>
      </c>
      <c r="F2789" s="65">
        <v>44480</v>
      </c>
      <c r="G2789" s="64">
        <v>44477.917705868058</v>
      </c>
    </row>
    <row r="2790" spans="1:7" outlineLevel="1" x14ac:dyDescent="0.25">
      <c r="A2790" t="s">
        <v>109</v>
      </c>
      <c r="B2790" t="str">
        <f t="shared" si="43"/>
        <v>SAR44476</v>
      </c>
      <c r="C2790" s="36" t="s">
        <v>328</v>
      </c>
      <c r="D2790" s="63">
        <v>0.33489999999999998</v>
      </c>
      <c r="E2790" s="64">
        <v>44476</v>
      </c>
      <c r="F2790" s="65">
        <v>44476</v>
      </c>
      <c r="G2790" s="64">
        <v>44476.917658101855</v>
      </c>
    </row>
    <row r="2791" spans="1:7" outlineLevel="1" x14ac:dyDescent="0.25">
      <c r="A2791" t="s">
        <v>109</v>
      </c>
      <c r="B2791" t="str">
        <f t="shared" si="43"/>
        <v>SAR44475</v>
      </c>
      <c r="C2791" s="36" t="s">
        <v>328</v>
      </c>
      <c r="D2791" s="63">
        <v>0.33629999999999999</v>
      </c>
      <c r="E2791" s="64">
        <v>44475</v>
      </c>
      <c r="F2791" s="65">
        <v>44475</v>
      </c>
      <c r="G2791" s="64">
        <v>44475.917569062498</v>
      </c>
    </row>
    <row r="2792" spans="1:7" outlineLevel="1" x14ac:dyDescent="0.25">
      <c r="A2792" t="s">
        <v>109</v>
      </c>
      <c r="B2792" t="str">
        <f t="shared" si="43"/>
        <v>SAR44474</v>
      </c>
      <c r="C2792" s="36" t="s">
        <v>328</v>
      </c>
      <c r="D2792" s="63">
        <v>0.33529999999999999</v>
      </c>
      <c r="E2792" s="64">
        <v>44474</v>
      </c>
      <c r="F2792" s="65">
        <v>44474</v>
      </c>
      <c r="G2792" s="64">
        <v>44474.9175412037</v>
      </c>
    </row>
    <row r="2793" spans="1:7" outlineLevel="1" x14ac:dyDescent="0.25">
      <c r="A2793" t="s">
        <v>109</v>
      </c>
      <c r="B2793" t="str">
        <f t="shared" si="43"/>
        <v>SAR44473</v>
      </c>
      <c r="C2793" s="36" t="s">
        <v>328</v>
      </c>
      <c r="D2793" s="63">
        <v>0.33550000000000002</v>
      </c>
      <c r="E2793" s="64">
        <v>44473</v>
      </c>
      <c r="F2793" s="65">
        <v>44473</v>
      </c>
      <c r="G2793" s="64">
        <v>44473.91753564815</v>
      </c>
    </row>
    <row r="2794" spans="1:7" outlineLevel="1" x14ac:dyDescent="0.25">
      <c r="A2794" t="s">
        <v>109</v>
      </c>
      <c r="B2794" t="str">
        <f t="shared" si="43"/>
        <v>SAR44470</v>
      </c>
      <c r="C2794" s="36" t="s">
        <v>328</v>
      </c>
      <c r="D2794" s="63">
        <v>0.33739999999999998</v>
      </c>
      <c r="E2794" s="64">
        <v>44470</v>
      </c>
      <c r="F2794" s="65">
        <v>44472</v>
      </c>
      <c r="G2794" s="64">
        <v>44470.91745385417</v>
      </c>
    </row>
    <row r="2795" spans="1:7" outlineLevel="1" x14ac:dyDescent="0.25">
      <c r="A2795" t="s">
        <v>109</v>
      </c>
      <c r="B2795" t="str">
        <f t="shared" si="43"/>
        <v>SAR44468</v>
      </c>
      <c r="C2795" s="36" t="s">
        <v>328</v>
      </c>
      <c r="D2795" s="63">
        <v>0.3397</v>
      </c>
      <c r="E2795" s="64">
        <v>44468</v>
      </c>
      <c r="F2795" s="65">
        <v>44469</v>
      </c>
      <c r="G2795" s="64">
        <v>44468.91738900463</v>
      </c>
    </row>
    <row r="2796" spans="1:7" outlineLevel="1" x14ac:dyDescent="0.25">
      <c r="A2796" t="s">
        <v>109</v>
      </c>
      <c r="B2796" t="str">
        <f t="shared" si="43"/>
        <v>SAR44467</v>
      </c>
      <c r="C2796" s="36" t="s">
        <v>328</v>
      </c>
      <c r="D2796" s="63">
        <v>0.33800000000000002</v>
      </c>
      <c r="E2796" s="64">
        <v>44467</v>
      </c>
      <c r="F2796" s="65">
        <v>44467</v>
      </c>
      <c r="G2796" s="64">
        <v>44467.917336261577</v>
      </c>
    </row>
    <row r="2797" spans="1:7" outlineLevel="1" x14ac:dyDescent="0.25">
      <c r="A2797" t="s">
        <v>109</v>
      </c>
      <c r="B2797" t="str">
        <f t="shared" si="43"/>
        <v>SAR44466</v>
      </c>
      <c r="C2797" s="36" t="s">
        <v>328</v>
      </c>
      <c r="D2797" s="63">
        <v>0.33689999999999998</v>
      </c>
      <c r="E2797" s="64">
        <v>44466</v>
      </c>
      <c r="F2797" s="65">
        <v>44466</v>
      </c>
      <c r="G2797" s="64">
        <v>44466.917280324073</v>
      </c>
    </row>
    <row r="2798" spans="1:7" outlineLevel="1" x14ac:dyDescent="0.25">
      <c r="A2798" t="s">
        <v>109</v>
      </c>
      <c r="B2798" t="str">
        <f t="shared" si="43"/>
        <v>SAR44463</v>
      </c>
      <c r="C2798" s="36" t="s">
        <v>328</v>
      </c>
      <c r="D2798" s="63">
        <v>0.33810000000000001</v>
      </c>
      <c r="E2798" s="64">
        <v>44463</v>
      </c>
      <c r="F2798" s="65">
        <v>44465</v>
      </c>
      <c r="G2798" s="64">
        <v>44463.917867824071</v>
      </c>
    </row>
    <row r="2799" spans="1:7" outlineLevel="1" x14ac:dyDescent="0.25">
      <c r="A2799" t="s">
        <v>109</v>
      </c>
      <c r="B2799" t="str">
        <f t="shared" si="43"/>
        <v>SAR44462</v>
      </c>
      <c r="C2799" s="36" t="s">
        <v>328</v>
      </c>
      <c r="D2799" s="63">
        <v>0.33739999999999998</v>
      </c>
      <c r="E2799" s="64">
        <v>44462</v>
      </c>
      <c r="F2799" s="65">
        <v>44462</v>
      </c>
      <c r="G2799" s="64">
        <v>44462.917878587963</v>
      </c>
    </row>
    <row r="2800" spans="1:7" outlineLevel="1" x14ac:dyDescent="0.25">
      <c r="A2800" t="s">
        <v>109</v>
      </c>
      <c r="B2800" t="str">
        <f t="shared" si="43"/>
        <v>SAR44461</v>
      </c>
      <c r="C2800" s="36" t="s">
        <v>328</v>
      </c>
      <c r="D2800" s="63">
        <v>0.34010000000000001</v>
      </c>
      <c r="E2800" s="64">
        <v>44461</v>
      </c>
      <c r="F2800" s="65">
        <v>44461</v>
      </c>
      <c r="G2800" s="64">
        <v>44461.917839004629</v>
      </c>
    </row>
    <row r="2801" spans="1:7" outlineLevel="1" x14ac:dyDescent="0.25">
      <c r="A2801" t="s">
        <v>109</v>
      </c>
      <c r="B2801" t="str">
        <f t="shared" si="43"/>
        <v>SAR44460</v>
      </c>
      <c r="C2801" s="36" t="s">
        <v>328</v>
      </c>
      <c r="D2801" s="63">
        <v>0.34129999999999999</v>
      </c>
      <c r="E2801" s="64">
        <v>44460</v>
      </c>
      <c r="F2801" s="65">
        <v>44460</v>
      </c>
      <c r="G2801" s="64">
        <v>44460.917817013891</v>
      </c>
    </row>
    <row r="2802" spans="1:7" outlineLevel="1" x14ac:dyDescent="0.25">
      <c r="A2802" t="s">
        <v>109</v>
      </c>
      <c r="B2802" t="str">
        <f t="shared" si="43"/>
        <v>SAR44459</v>
      </c>
      <c r="C2802" s="36" t="s">
        <v>328</v>
      </c>
      <c r="D2802" s="63">
        <v>0.34210000000000002</v>
      </c>
      <c r="E2802" s="64">
        <v>44459</v>
      </c>
      <c r="F2802" s="65">
        <v>44459</v>
      </c>
      <c r="G2802" s="64">
        <v>44459.917747418978</v>
      </c>
    </row>
    <row r="2803" spans="1:7" outlineLevel="1" x14ac:dyDescent="0.25">
      <c r="A2803" t="s">
        <v>109</v>
      </c>
      <c r="B2803" t="str">
        <f t="shared" si="43"/>
        <v>SAR44456</v>
      </c>
      <c r="C2803" s="36" t="s">
        <v>328</v>
      </c>
      <c r="D2803" s="63">
        <v>0.3392</v>
      </c>
      <c r="E2803" s="64">
        <v>44456</v>
      </c>
      <c r="F2803" s="65">
        <v>44458</v>
      </c>
      <c r="G2803" s="64">
        <v>44456.917653553239</v>
      </c>
    </row>
    <row r="2804" spans="1:7" outlineLevel="1" x14ac:dyDescent="0.25">
      <c r="A2804" t="s">
        <v>109</v>
      </c>
      <c r="B2804" t="str">
        <f t="shared" si="43"/>
        <v>SAR44455</v>
      </c>
      <c r="C2804" s="36" t="s">
        <v>328</v>
      </c>
      <c r="D2804" s="63">
        <v>0.33800000000000002</v>
      </c>
      <c r="E2804" s="64">
        <v>44455</v>
      </c>
      <c r="F2804" s="65">
        <v>44455</v>
      </c>
      <c r="G2804" s="64">
        <v>44455.917641932872</v>
      </c>
    </row>
    <row r="2805" spans="1:7" outlineLevel="1" x14ac:dyDescent="0.25">
      <c r="A2805" t="s">
        <v>109</v>
      </c>
      <c r="B2805" t="str">
        <f t="shared" si="43"/>
        <v>SAR44454</v>
      </c>
      <c r="C2805" s="36" t="s">
        <v>328</v>
      </c>
      <c r="D2805" s="63">
        <v>0.33729999999999999</v>
      </c>
      <c r="E2805" s="64">
        <v>44454</v>
      </c>
      <c r="F2805" s="65">
        <v>44454</v>
      </c>
      <c r="G2805" s="64">
        <v>44454.917585960648</v>
      </c>
    </row>
    <row r="2806" spans="1:7" outlineLevel="1" x14ac:dyDescent="0.25">
      <c r="A2806" t="s">
        <v>109</v>
      </c>
      <c r="B2806" t="str">
        <f t="shared" si="43"/>
        <v>SAR44453</v>
      </c>
      <c r="C2806" s="36" t="s">
        <v>328</v>
      </c>
      <c r="D2806" s="63">
        <v>0.33760000000000001</v>
      </c>
      <c r="E2806" s="64">
        <v>44453</v>
      </c>
      <c r="F2806" s="65">
        <v>44453</v>
      </c>
      <c r="G2806" s="64">
        <v>44453.917549039354</v>
      </c>
    </row>
    <row r="2807" spans="1:7" outlineLevel="1" x14ac:dyDescent="0.25">
      <c r="A2807" t="s">
        <v>109</v>
      </c>
      <c r="B2807" t="str">
        <f t="shared" si="43"/>
        <v>SAR44452</v>
      </c>
      <c r="C2807" s="36" t="s">
        <v>328</v>
      </c>
      <c r="D2807" s="63">
        <v>0.33760000000000001</v>
      </c>
      <c r="E2807" s="64">
        <v>44452</v>
      </c>
      <c r="F2807" s="65">
        <v>44452</v>
      </c>
      <c r="G2807" s="64">
        <v>44452.917141053244</v>
      </c>
    </row>
    <row r="2808" spans="1:7" outlineLevel="1" x14ac:dyDescent="0.25">
      <c r="A2808" t="s">
        <v>109</v>
      </c>
      <c r="B2808" t="str">
        <f t="shared" si="43"/>
        <v>SAR44449</v>
      </c>
      <c r="C2808" s="36" t="s">
        <v>328</v>
      </c>
      <c r="D2808" s="63">
        <v>0.33679999999999999</v>
      </c>
      <c r="E2808" s="64">
        <v>44449</v>
      </c>
      <c r="F2808" s="65">
        <v>44451</v>
      </c>
      <c r="G2808" s="64">
        <v>44449.917072071759</v>
      </c>
    </row>
    <row r="2809" spans="1:7" outlineLevel="1" x14ac:dyDescent="0.25">
      <c r="A2809" t="s">
        <v>109</v>
      </c>
      <c r="B2809" t="str">
        <f t="shared" si="43"/>
        <v>SAR44448</v>
      </c>
      <c r="C2809" s="36" t="s">
        <v>328</v>
      </c>
      <c r="D2809" s="63">
        <v>0.33739999999999998</v>
      </c>
      <c r="E2809" s="64">
        <v>44448</v>
      </c>
      <c r="F2809" s="65">
        <v>44448</v>
      </c>
      <c r="G2809" s="64">
        <v>44448.916998726854</v>
      </c>
    </row>
    <row r="2810" spans="1:7" outlineLevel="1" x14ac:dyDescent="0.25">
      <c r="A2810" t="s">
        <v>109</v>
      </c>
      <c r="B2810" t="str">
        <f t="shared" si="43"/>
        <v>SAR44447</v>
      </c>
      <c r="C2810" s="36" t="s">
        <v>328</v>
      </c>
      <c r="D2810" s="63">
        <v>0.33800000000000002</v>
      </c>
      <c r="E2810" s="64">
        <v>44447</v>
      </c>
      <c r="F2810" s="65">
        <v>44447</v>
      </c>
      <c r="G2810" s="64">
        <v>44447.916981365743</v>
      </c>
    </row>
    <row r="2811" spans="1:7" outlineLevel="1" x14ac:dyDescent="0.25">
      <c r="A2811" t="s">
        <v>109</v>
      </c>
      <c r="B2811" t="str">
        <f t="shared" si="43"/>
        <v>SAR44446</v>
      </c>
      <c r="C2811" s="36" t="s">
        <v>328</v>
      </c>
      <c r="D2811" s="63">
        <v>0.33650000000000002</v>
      </c>
      <c r="E2811" s="64">
        <v>44446</v>
      </c>
      <c r="F2811" s="65">
        <v>44446</v>
      </c>
      <c r="G2811" s="64">
        <v>44446.91695471065</v>
      </c>
    </row>
    <row r="2812" spans="1:7" outlineLevel="1" x14ac:dyDescent="0.25">
      <c r="A2812" t="s">
        <v>109</v>
      </c>
      <c r="B2812" t="str">
        <f t="shared" si="43"/>
        <v>SAR44442</v>
      </c>
      <c r="C2812" s="36" t="s">
        <v>328</v>
      </c>
      <c r="D2812" s="63">
        <v>0.33379999999999999</v>
      </c>
      <c r="E2812" s="64">
        <v>44442</v>
      </c>
      <c r="F2812" s="65">
        <v>44445</v>
      </c>
      <c r="G2812" s="64">
        <v>44442.916798726852</v>
      </c>
    </row>
    <row r="2813" spans="1:7" outlineLevel="1" x14ac:dyDescent="0.25">
      <c r="A2813" t="s">
        <v>109</v>
      </c>
      <c r="B2813" t="str">
        <f t="shared" si="43"/>
        <v>SAR44441</v>
      </c>
      <c r="C2813" s="36" t="s">
        <v>328</v>
      </c>
      <c r="D2813" s="63">
        <v>0.3352</v>
      </c>
      <c r="E2813" s="64">
        <v>44441</v>
      </c>
      <c r="F2813" s="65">
        <v>44441</v>
      </c>
      <c r="G2813" s="64">
        <v>44441.916770370372</v>
      </c>
    </row>
    <row r="2814" spans="1:7" outlineLevel="1" x14ac:dyDescent="0.25">
      <c r="A2814" t="s">
        <v>109</v>
      </c>
      <c r="B2814" t="str">
        <f t="shared" si="43"/>
        <v>SAR44440</v>
      </c>
      <c r="C2814" s="36" t="s">
        <v>328</v>
      </c>
      <c r="D2814" s="63">
        <v>0.33610000000000001</v>
      </c>
      <c r="E2814" s="64">
        <v>44440</v>
      </c>
      <c r="F2814" s="65">
        <v>44440</v>
      </c>
      <c r="G2814" s="64">
        <v>44440.916771493059</v>
      </c>
    </row>
    <row r="2815" spans="1:7" outlineLevel="1" x14ac:dyDescent="0.25">
      <c r="A2815" t="s">
        <v>109</v>
      </c>
      <c r="B2815" t="str">
        <f t="shared" si="43"/>
        <v>SAR44439</v>
      </c>
      <c r="C2815" s="36" t="s">
        <v>328</v>
      </c>
      <c r="D2815" s="63">
        <v>0.33639999999999998</v>
      </c>
      <c r="E2815" s="64">
        <v>44439</v>
      </c>
      <c r="F2815" s="65">
        <v>44439</v>
      </c>
      <c r="G2815" s="64">
        <v>44439.920156793982</v>
      </c>
    </row>
    <row r="2816" spans="1:7" outlineLevel="1" x14ac:dyDescent="0.25">
      <c r="A2816" t="s">
        <v>109</v>
      </c>
      <c r="B2816" t="str">
        <f t="shared" si="43"/>
        <v>SAR44438</v>
      </c>
      <c r="C2816" s="36" t="s">
        <v>328</v>
      </c>
      <c r="D2816" s="63">
        <v>0.33600000000000002</v>
      </c>
      <c r="E2816" s="64">
        <v>44438</v>
      </c>
      <c r="F2816" s="65">
        <v>44438</v>
      </c>
      <c r="G2816" s="64">
        <v>44438.92015578704</v>
      </c>
    </row>
    <row r="2817" spans="1:7" outlineLevel="1" x14ac:dyDescent="0.25">
      <c r="A2817" t="s">
        <v>109</v>
      </c>
      <c r="B2817" t="str">
        <f t="shared" si="43"/>
        <v>SAR44435</v>
      </c>
      <c r="C2817" s="36" t="s">
        <v>328</v>
      </c>
      <c r="D2817" s="63">
        <v>0.33689999999999998</v>
      </c>
      <c r="E2817" s="64">
        <v>44435</v>
      </c>
      <c r="F2817" s="65">
        <v>44437</v>
      </c>
      <c r="G2817" s="64">
        <v>44435.920084837962</v>
      </c>
    </row>
    <row r="2818" spans="1:7" outlineLevel="1" x14ac:dyDescent="0.25">
      <c r="A2818" t="s">
        <v>109</v>
      </c>
      <c r="B2818" t="str">
        <f t="shared" si="43"/>
        <v>SAR44434</v>
      </c>
      <c r="C2818" s="36" t="s">
        <v>328</v>
      </c>
      <c r="D2818" s="63">
        <v>0.33729999999999999</v>
      </c>
      <c r="E2818" s="64">
        <v>44434</v>
      </c>
      <c r="F2818" s="65">
        <v>44434</v>
      </c>
      <c r="G2818" s="64">
        <v>44434.919944907408</v>
      </c>
    </row>
    <row r="2819" spans="1:7" outlineLevel="1" x14ac:dyDescent="0.25">
      <c r="A2819" t="s">
        <v>109</v>
      </c>
      <c r="B2819" t="str">
        <f t="shared" si="43"/>
        <v>SAR44433</v>
      </c>
      <c r="C2819" s="36" t="s">
        <v>328</v>
      </c>
      <c r="D2819" s="63">
        <v>0.33650000000000002</v>
      </c>
      <c r="E2819" s="64">
        <v>44433</v>
      </c>
      <c r="F2819" s="65">
        <v>44433</v>
      </c>
      <c r="G2819" s="64">
        <v>44433.919950543983</v>
      </c>
    </row>
    <row r="2820" spans="1:7" outlineLevel="1" x14ac:dyDescent="0.25">
      <c r="A2820" t="s">
        <v>109</v>
      </c>
      <c r="B2820" t="str">
        <f t="shared" si="43"/>
        <v>SAR44432</v>
      </c>
      <c r="C2820" s="36" t="s">
        <v>328</v>
      </c>
      <c r="D2820" s="63">
        <v>0.3362</v>
      </c>
      <c r="E2820" s="64">
        <v>44432</v>
      </c>
      <c r="F2820" s="65">
        <v>44432</v>
      </c>
      <c r="G2820" s="64">
        <v>44432.919876006941</v>
      </c>
    </row>
    <row r="2821" spans="1:7" outlineLevel="1" x14ac:dyDescent="0.25">
      <c r="A2821" t="s">
        <v>109</v>
      </c>
      <c r="B2821" t="str">
        <f t="shared" si="43"/>
        <v>SAR44431</v>
      </c>
      <c r="C2821" s="36" t="s">
        <v>328</v>
      </c>
      <c r="D2821" s="63">
        <v>0.3382</v>
      </c>
      <c r="E2821" s="64">
        <v>44431</v>
      </c>
      <c r="F2821" s="65">
        <v>44431</v>
      </c>
      <c r="G2821" s="64">
        <v>44431.919861076392</v>
      </c>
    </row>
    <row r="2822" spans="1:7" outlineLevel="1" x14ac:dyDescent="0.25">
      <c r="A2822" t="s">
        <v>109</v>
      </c>
      <c r="B2822" t="str">
        <f t="shared" ref="B2822:B2885" si="44">C2822&amp;E2822</f>
        <v>SAR44428</v>
      </c>
      <c r="C2822" s="36" t="s">
        <v>328</v>
      </c>
      <c r="D2822" s="63">
        <v>0.34279999999999999</v>
      </c>
      <c r="E2822" s="64">
        <v>44428</v>
      </c>
      <c r="F2822" s="65">
        <v>44430</v>
      </c>
      <c r="G2822" s="64">
        <v>44428.918752627316</v>
      </c>
    </row>
    <row r="2823" spans="1:7" outlineLevel="1" x14ac:dyDescent="0.25">
      <c r="A2823" t="s">
        <v>109</v>
      </c>
      <c r="B2823" t="str">
        <f t="shared" si="44"/>
        <v>SAR44427</v>
      </c>
      <c r="C2823" s="36" t="s">
        <v>328</v>
      </c>
      <c r="D2823" s="63">
        <v>0.34110000000000001</v>
      </c>
      <c r="E2823" s="64">
        <v>44427</v>
      </c>
      <c r="F2823" s="65">
        <v>44427</v>
      </c>
      <c r="G2823" s="64">
        <v>44427.918716400462</v>
      </c>
    </row>
    <row r="2824" spans="1:7" outlineLevel="1" x14ac:dyDescent="0.25">
      <c r="A2824" t="s">
        <v>109</v>
      </c>
      <c r="B2824" t="str">
        <f t="shared" si="44"/>
        <v>SAR44426</v>
      </c>
      <c r="C2824" s="36" t="s">
        <v>328</v>
      </c>
      <c r="D2824" s="63">
        <v>0.33679999999999999</v>
      </c>
      <c r="E2824" s="64">
        <v>44426</v>
      </c>
      <c r="F2824" s="65">
        <v>44426</v>
      </c>
      <c r="G2824" s="64">
        <v>44426.918656631948</v>
      </c>
    </row>
    <row r="2825" spans="1:7" outlineLevel="1" x14ac:dyDescent="0.25">
      <c r="A2825" t="s">
        <v>109</v>
      </c>
      <c r="B2825" t="str">
        <f t="shared" si="44"/>
        <v>SAR44425</v>
      </c>
      <c r="C2825" s="36" t="s">
        <v>328</v>
      </c>
      <c r="D2825" s="63">
        <v>0.33660000000000001</v>
      </c>
      <c r="E2825" s="64">
        <v>44425</v>
      </c>
      <c r="F2825" s="65">
        <v>44425</v>
      </c>
      <c r="G2825" s="64">
        <v>44425.918660914351</v>
      </c>
    </row>
    <row r="2826" spans="1:7" outlineLevel="1" x14ac:dyDescent="0.25">
      <c r="A2826" t="s">
        <v>109</v>
      </c>
      <c r="B2826" t="str">
        <f t="shared" si="44"/>
        <v>SAR44424</v>
      </c>
      <c r="C2826" s="36" t="s">
        <v>328</v>
      </c>
      <c r="D2826" s="63">
        <v>0.33510000000000001</v>
      </c>
      <c r="E2826" s="64">
        <v>44424</v>
      </c>
      <c r="F2826" s="65">
        <v>44424</v>
      </c>
      <c r="G2826" s="64">
        <v>44424.918611493056</v>
      </c>
    </row>
    <row r="2827" spans="1:7" outlineLevel="1" x14ac:dyDescent="0.25">
      <c r="A2827" t="s">
        <v>109</v>
      </c>
      <c r="B2827" t="str">
        <f t="shared" si="44"/>
        <v>SAR44421</v>
      </c>
      <c r="C2827" s="36" t="s">
        <v>328</v>
      </c>
      <c r="D2827" s="63">
        <v>0.3337</v>
      </c>
      <c r="E2827" s="64">
        <v>44421</v>
      </c>
      <c r="F2827" s="65">
        <v>44423</v>
      </c>
      <c r="G2827" s="64">
        <v>44421.918543518521</v>
      </c>
    </row>
    <row r="2828" spans="1:7" outlineLevel="1" x14ac:dyDescent="0.25">
      <c r="A2828" t="s">
        <v>109</v>
      </c>
      <c r="B2828" t="str">
        <f t="shared" si="44"/>
        <v>SAR44420</v>
      </c>
      <c r="C2828" s="36" t="s">
        <v>328</v>
      </c>
      <c r="D2828" s="63">
        <v>0.33379999999999999</v>
      </c>
      <c r="E2828" s="64">
        <v>44420</v>
      </c>
      <c r="F2828" s="65">
        <v>44420</v>
      </c>
      <c r="G2828" s="64">
        <v>44420.918509293981</v>
      </c>
    </row>
    <row r="2829" spans="1:7" outlineLevel="1" x14ac:dyDescent="0.25">
      <c r="A2829" t="s">
        <v>109</v>
      </c>
      <c r="B2829" t="str">
        <f t="shared" si="44"/>
        <v>SAR44419</v>
      </c>
      <c r="C2829" s="36" t="s">
        <v>328</v>
      </c>
      <c r="D2829" s="63">
        <v>0.33350000000000002</v>
      </c>
      <c r="E2829" s="64">
        <v>44419</v>
      </c>
      <c r="F2829" s="65">
        <v>44419</v>
      </c>
      <c r="G2829" s="64">
        <v>44419.918441747686</v>
      </c>
    </row>
    <row r="2830" spans="1:7" outlineLevel="1" x14ac:dyDescent="0.25">
      <c r="A2830" t="s">
        <v>109</v>
      </c>
      <c r="B2830" t="str">
        <f t="shared" si="44"/>
        <v>SAR44418</v>
      </c>
      <c r="C2830" s="36" t="s">
        <v>328</v>
      </c>
      <c r="D2830" s="63">
        <v>0.33439999999999998</v>
      </c>
      <c r="E2830" s="64">
        <v>44418</v>
      </c>
      <c r="F2830" s="65">
        <v>44418</v>
      </c>
      <c r="G2830" s="64">
        <v>44418.918465277777</v>
      </c>
    </row>
    <row r="2831" spans="1:7" outlineLevel="1" x14ac:dyDescent="0.25">
      <c r="A2831" t="s">
        <v>109</v>
      </c>
      <c r="B2831" t="str">
        <f t="shared" si="44"/>
        <v>SAR44417</v>
      </c>
      <c r="C2831" s="36" t="s">
        <v>328</v>
      </c>
      <c r="D2831" s="63">
        <v>0.33500000000000002</v>
      </c>
      <c r="E2831" s="64">
        <v>44417</v>
      </c>
      <c r="F2831" s="65">
        <v>44417</v>
      </c>
      <c r="G2831" s="64">
        <v>44417.918424386575</v>
      </c>
    </row>
    <row r="2832" spans="1:7" outlineLevel="1" x14ac:dyDescent="0.25">
      <c r="A2832" t="s">
        <v>109</v>
      </c>
      <c r="B2832" t="str">
        <f t="shared" si="44"/>
        <v>SAR44414</v>
      </c>
      <c r="C2832" s="36" t="s">
        <v>328</v>
      </c>
      <c r="D2832" s="63">
        <v>0.3347</v>
      </c>
      <c r="E2832" s="64">
        <v>44414</v>
      </c>
      <c r="F2832" s="65">
        <v>44416</v>
      </c>
      <c r="G2832" s="64">
        <v>44414.918323576392</v>
      </c>
    </row>
    <row r="2833" spans="1:7" outlineLevel="1" x14ac:dyDescent="0.25">
      <c r="A2833" t="s">
        <v>109</v>
      </c>
      <c r="B2833" t="str">
        <f t="shared" si="44"/>
        <v>SAR44413</v>
      </c>
      <c r="C2833" s="36" t="s">
        <v>328</v>
      </c>
      <c r="D2833" s="63">
        <v>0.33329999999999999</v>
      </c>
      <c r="E2833" s="64">
        <v>44413</v>
      </c>
      <c r="F2833" s="65">
        <v>44413</v>
      </c>
      <c r="G2833" s="64">
        <v>44413.918310763889</v>
      </c>
    </row>
    <row r="2834" spans="1:7" outlineLevel="1" x14ac:dyDescent="0.25">
      <c r="A2834" t="s">
        <v>109</v>
      </c>
      <c r="B2834" t="str">
        <f t="shared" si="44"/>
        <v>SAR44412</v>
      </c>
      <c r="C2834" s="36" t="s">
        <v>328</v>
      </c>
      <c r="D2834" s="63">
        <v>0.33450000000000002</v>
      </c>
      <c r="E2834" s="64">
        <v>44412</v>
      </c>
      <c r="F2834" s="65">
        <v>44412</v>
      </c>
      <c r="G2834" s="64">
        <v>44412.918273298608</v>
      </c>
    </row>
    <row r="2835" spans="1:7" outlineLevel="1" x14ac:dyDescent="0.25">
      <c r="A2835" t="s">
        <v>109</v>
      </c>
      <c r="B2835" t="str">
        <f t="shared" si="44"/>
        <v>SAR44411</v>
      </c>
      <c r="C2835" s="36" t="s">
        <v>328</v>
      </c>
      <c r="D2835" s="63">
        <v>0.33450000000000002</v>
      </c>
      <c r="E2835" s="64">
        <v>44411</v>
      </c>
      <c r="F2835" s="65">
        <v>44411</v>
      </c>
      <c r="G2835" s="64">
        <v>44411.918228668983</v>
      </c>
    </row>
    <row r="2836" spans="1:7" outlineLevel="1" x14ac:dyDescent="0.25">
      <c r="A2836" t="s">
        <v>109</v>
      </c>
      <c r="B2836" t="str">
        <f t="shared" si="44"/>
        <v>SAR44407</v>
      </c>
      <c r="C2836" s="36" t="s">
        <v>328</v>
      </c>
      <c r="D2836" s="63">
        <v>0.33229999999999998</v>
      </c>
      <c r="E2836" s="64">
        <v>44407</v>
      </c>
      <c r="F2836" s="65">
        <v>44410</v>
      </c>
      <c r="G2836" s="64">
        <v>44407.919968518516</v>
      </c>
    </row>
    <row r="2837" spans="1:7" outlineLevel="1" x14ac:dyDescent="0.25">
      <c r="A2837" t="s">
        <v>109</v>
      </c>
      <c r="B2837" t="str">
        <f t="shared" si="44"/>
        <v>SAR44406</v>
      </c>
      <c r="C2837" s="36" t="s">
        <v>328</v>
      </c>
      <c r="D2837" s="63">
        <v>0.33200000000000002</v>
      </c>
      <c r="E2837" s="64">
        <v>44406</v>
      </c>
      <c r="F2837" s="65">
        <v>44406</v>
      </c>
      <c r="G2837" s="64">
        <v>44406.919904664355</v>
      </c>
    </row>
    <row r="2838" spans="1:7" outlineLevel="1" x14ac:dyDescent="0.25">
      <c r="A2838" t="s">
        <v>109</v>
      </c>
      <c r="B2838" t="str">
        <f t="shared" si="44"/>
        <v>SAR44405</v>
      </c>
      <c r="C2838" s="36" t="s">
        <v>328</v>
      </c>
      <c r="D2838" s="63">
        <v>0.33500000000000002</v>
      </c>
      <c r="E2838" s="64">
        <v>44405</v>
      </c>
      <c r="F2838" s="65">
        <v>44405</v>
      </c>
      <c r="G2838" s="64">
        <v>44405.919886111114</v>
      </c>
    </row>
    <row r="2839" spans="1:7" outlineLevel="1" x14ac:dyDescent="0.25">
      <c r="A2839" t="s">
        <v>109</v>
      </c>
      <c r="B2839" t="str">
        <f t="shared" si="44"/>
        <v>SAR44404</v>
      </c>
      <c r="C2839" s="36" t="s">
        <v>328</v>
      </c>
      <c r="D2839" s="63">
        <v>0.33539999999999998</v>
      </c>
      <c r="E2839" s="64">
        <v>44404</v>
      </c>
      <c r="F2839" s="65">
        <v>44404</v>
      </c>
      <c r="G2839" s="64">
        <v>44404.919855983797</v>
      </c>
    </row>
    <row r="2840" spans="1:7" outlineLevel="1" x14ac:dyDescent="0.25">
      <c r="A2840" t="s">
        <v>109</v>
      </c>
      <c r="B2840" t="str">
        <f t="shared" si="44"/>
        <v>SAR44403</v>
      </c>
      <c r="C2840" s="36" t="s">
        <v>328</v>
      </c>
      <c r="D2840" s="63">
        <v>0.33460000000000001</v>
      </c>
      <c r="E2840" s="64">
        <v>44403</v>
      </c>
      <c r="F2840" s="65">
        <v>44403</v>
      </c>
      <c r="G2840" s="64">
        <v>44403.919816168978</v>
      </c>
    </row>
    <row r="2841" spans="1:7" outlineLevel="1" x14ac:dyDescent="0.25">
      <c r="A2841" t="s">
        <v>109</v>
      </c>
      <c r="B2841" t="str">
        <f t="shared" si="44"/>
        <v>SAR44400</v>
      </c>
      <c r="C2841" s="36" t="s">
        <v>328</v>
      </c>
      <c r="D2841" s="63">
        <v>0.33529999999999999</v>
      </c>
      <c r="E2841" s="64">
        <v>44400</v>
      </c>
      <c r="F2841" s="65">
        <v>44402</v>
      </c>
      <c r="G2841" s="64">
        <v>44400.920062534722</v>
      </c>
    </row>
    <row r="2842" spans="1:7" outlineLevel="1" x14ac:dyDescent="0.25">
      <c r="A2842" t="s">
        <v>109</v>
      </c>
      <c r="B2842" t="str">
        <f t="shared" si="44"/>
        <v>SAR44399</v>
      </c>
      <c r="C2842" s="36" t="s">
        <v>328</v>
      </c>
      <c r="D2842" s="63">
        <v>0.33510000000000001</v>
      </c>
      <c r="E2842" s="64">
        <v>44399</v>
      </c>
      <c r="F2842" s="65">
        <v>44399</v>
      </c>
      <c r="G2842" s="64">
        <v>44399.920058993055</v>
      </c>
    </row>
    <row r="2843" spans="1:7" outlineLevel="1" x14ac:dyDescent="0.25">
      <c r="A2843" t="s">
        <v>109</v>
      </c>
      <c r="B2843" t="str">
        <f t="shared" si="44"/>
        <v>SAR44398</v>
      </c>
      <c r="C2843" s="36" t="s">
        <v>328</v>
      </c>
      <c r="D2843" s="63">
        <v>0.33560000000000001</v>
      </c>
      <c r="E2843" s="64">
        <v>44398</v>
      </c>
      <c r="F2843" s="65">
        <v>44398</v>
      </c>
      <c r="G2843" s="64">
        <v>44398.919481446763</v>
      </c>
    </row>
    <row r="2844" spans="1:7" outlineLevel="1" x14ac:dyDescent="0.25">
      <c r="A2844" t="s">
        <v>109</v>
      </c>
      <c r="B2844" t="str">
        <f t="shared" si="44"/>
        <v>SAR44397</v>
      </c>
      <c r="C2844" s="36" t="s">
        <v>328</v>
      </c>
      <c r="D2844" s="63">
        <v>0.33939999999999998</v>
      </c>
      <c r="E2844" s="64">
        <v>44397</v>
      </c>
      <c r="F2844" s="65">
        <v>44397</v>
      </c>
      <c r="G2844" s="64">
        <v>44397.919423692132</v>
      </c>
    </row>
    <row r="2845" spans="1:7" outlineLevel="1" x14ac:dyDescent="0.25">
      <c r="A2845" t="s">
        <v>109</v>
      </c>
      <c r="B2845" t="str">
        <f t="shared" si="44"/>
        <v>SAR44396</v>
      </c>
      <c r="C2845" s="36" t="s">
        <v>328</v>
      </c>
      <c r="D2845" s="63">
        <v>0.3402</v>
      </c>
      <c r="E2845" s="64">
        <v>44396</v>
      </c>
      <c r="F2845" s="65">
        <v>44396</v>
      </c>
      <c r="G2845" s="64">
        <v>44396.919414351854</v>
      </c>
    </row>
    <row r="2846" spans="1:7" outlineLevel="1" x14ac:dyDescent="0.25">
      <c r="A2846" t="s">
        <v>109</v>
      </c>
      <c r="B2846" t="str">
        <f t="shared" si="44"/>
        <v>SAR44393</v>
      </c>
      <c r="C2846" s="36" t="s">
        <v>328</v>
      </c>
      <c r="D2846" s="63">
        <v>0.3357</v>
      </c>
      <c r="E2846" s="64">
        <v>44393</v>
      </c>
      <c r="F2846" s="65">
        <v>44395</v>
      </c>
      <c r="G2846" s="64">
        <v>44393.919365127316</v>
      </c>
    </row>
    <row r="2847" spans="1:7" outlineLevel="1" x14ac:dyDescent="0.25">
      <c r="A2847" t="s">
        <v>109</v>
      </c>
      <c r="B2847" t="str">
        <f t="shared" si="44"/>
        <v>SAR44392</v>
      </c>
      <c r="C2847" s="36" t="s">
        <v>328</v>
      </c>
      <c r="D2847" s="63">
        <v>0.3352</v>
      </c>
      <c r="E2847" s="64">
        <v>44392</v>
      </c>
      <c r="F2847" s="65">
        <v>44392</v>
      </c>
      <c r="G2847" s="64">
        <v>44392.919299687499</v>
      </c>
    </row>
    <row r="2848" spans="1:7" outlineLevel="1" x14ac:dyDescent="0.25">
      <c r="A2848" t="s">
        <v>109</v>
      </c>
      <c r="B2848" t="str">
        <f t="shared" si="44"/>
        <v>SAR44391</v>
      </c>
      <c r="C2848" s="36" t="s">
        <v>328</v>
      </c>
      <c r="D2848" s="63">
        <v>0.3332</v>
      </c>
      <c r="E2848" s="64">
        <v>44391</v>
      </c>
      <c r="F2848" s="65">
        <v>44391</v>
      </c>
      <c r="G2848" s="64">
        <v>44391.919279594906</v>
      </c>
    </row>
    <row r="2849" spans="1:7" outlineLevel="1" x14ac:dyDescent="0.25">
      <c r="A2849" t="s">
        <v>109</v>
      </c>
      <c r="B2849" t="str">
        <f t="shared" si="44"/>
        <v>SAR44390</v>
      </c>
      <c r="C2849" s="36" t="s">
        <v>328</v>
      </c>
      <c r="D2849" s="63">
        <v>0.3337</v>
      </c>
      <c r="E2849" s="64">
        <v>44390</v>
      </c>
      <c r="F2849" s="65">
        <v>44390</v>
      </c>
      <c r="G2849" s="64">
        <v>44390.919258182868</v>
      </c>
    </row>
    <row r="2850" spans="1:7" outlineLevel="1" x14ac:dyDescent="0.25">
      <c r="A2850" t="s">
        <v>109</v>
      </c>
      <c r="B2850" t="str">
        <f t="shared" si="44"/>
        <v>SAR44389</v>
      </c>
      <c r="C2850" s="36" t="s">
        <v>328</v>
      </c>
      <c r="D2850" s="63">
        <v>0.33250000000000002</v>
      </c>
      <c r="E2850" s="64">
        <v>44389</v>
      </c>
      <c r="F2850" s="65">
        <v>44389</v>
      </c>
      <c r="G2850" s="64">
        <v>44389.919246030091</v>
      </c>
    </row>
    <row r="2851" spans="1:7" outlineLevel="1" x14ac:dyDescent="0.25">
      <c r="A2851" t="s">
        <v>109</v>
      </c>
      <c r="B2851" t="str">
        <f t="shared" si="44"/>
        <v>SAR44386</v>
      </c>
      <c r="C2851" s="36" t="s">
        <v>328</v>
      </c>
      <c r="D2851" s="63">
        <v>0.33260000000000001</v>
      </c>
      <c r="E2851" s="64">
        <v>44386</v>
      </c>
      <c r="F2851" s="65">
        <v>44388</v>
      </c>
      <c r="G2851" s="64">
        <v>44386.919127974536</v>
      </c>
    </row>
    <row r="2852" spans="1:7" outlineLevel="1" x14ac:dyDescent="0.25">
      <c r="A2852" t="s">
        <v>109</v>
      </c>
      <c r="B2852" t="str">
        <f t="shared" si="44"/>
        <v>SAR44385</v>
      </c>
      <c r="C2852" s="36" t="s">
        <v>328</v>
      </c>
      <c r="D2852" s="63">
        <v>0.33429999999999999</v>
      </c>
      <c r="E2852" s="64">
        <v>44385</v>
      </c>
      <c r="F2852" s="65">
        <v>44385</v>
      </c>
      <c r="G2852" s="64">
        <v>44385.91910806713</v>
      </c>
    </row>
    <row r="2853" spans="1:7" outlineLevel="1" x14ac:dyDescent="0.25">
      <c r="A2853" t="s">
        <v>109</v>
      </c>
      <c r="B2853" t="str">
        <f t="shared" si="44"/>
        <v>SAR44384</v>
      </c>
      <c r="C2853" s="36" t="s">
        <v>328</v>
      </c>
      <c r="D2853" s="63">
        <v>0.33260000000000001</v>
      </c>
      <c r="E2853" s="64">
        <v>44384</v>
      </c>
      <c r="F2853" s="65">
        <v>44384</v>
      </c>
      <c r="G2853" s="64">
        <v>44384.919045949071</v>
      </c>
    </row>
    <row r="2854" spans="1:7" outlineLevel="1" x14ac:dyDescent="0.25">
      <c r="A2854" t="s">
        <v>109</v>
      </c>
      <c r="B2854" t="str">
        <f t="shared" si="44"/>
        <v>SAR44383</v>
      </c>
      <c r="C2854" s="36" t="s">
        <v>328</v>
      </c>
      <c r="D2854" s="63">
        <v>0.33179999999999998</v>
      </c>
      <c r="E2854" s="64">
        <v>44383</v>
      </c>
      <c r="F2854" s="65">
        <v>44383</v>
      </c>
      <c r="G2854" s="64">
        <v>44383.919047569441</v>
      </c>
    </row>
    <row r="2855" spans="1:7" outlineLevel="1" x14ac:dyDescent="0.25">
      <c r="A2855" t="s">
        <v>109</v>
      </c>
      <c r="B2855" t="str">
        <f t="shared" si="44"/>
        <v>SAR44382</v>
      </c>
      <c r="C2855" s="36" t="s">
        <v>328</v>
      </c>
      <c r="D2855" s="63">
        <v>0.3291</v>
      </c>
      <c r="E2855" s="64">
        <v>44382</v>
      </c>
      <c r="F2855" s="65">
        <v>44382</v>
      </c>
      <c r="G2855" s="64">
        <v>44382.91898545139</v>
      </c>
    </row>
    <row r="2856" spans="1:7" outlineLevel="1" x14ac:dyDescent="0.25">
      <c r="A2856" t="s">
        <v>109</v>
      </c>
      <c r="B2856" t="str">
        <f t="shared" si="44"/>
        <v>SAR44379</v>
      </c>
      <c r="C2856" s="36" t="s">
        <v>328</v>
      </c>
      <c r="D2856" s="63">
        <v>0.32940000000000003</v>
      </c>
      <c r="E2856" s="64">
        <v>44379</v>
      </c>
      <c r="F2856" s="65">
        <v>44381</v>
      </c>
      <c r="G2856" s="64">
        <v>44379.918892048612</v>
      </c>
    </row>
    <row r="2857" spans="1:7" outlineLevel="1" x14ac:dyDescent="0.25">
      <c r="A2857" t="s">
        <v>109</v>
      </c>
      <c r="B2857" t="str">
        <f t="shared" si="44"/>
        <v>SAR44377</v>
      </c>
      <c r="C2857" s="36" t="s">
        <v>328</v>
      </c>
      <c r="D2857" s="63">
        <v>0.33050000000000002</v>
      </c>
      <c r="E2857" s="64">
        <v>44377</v>
      </c>
      <c r="F2857" s="65">
        <v>44378</v>
      </c>
      <c r="G2857" s="64">
        <v>44377.918869212961</v>
      </c>
    </row>
    <row r="2858" spans="1:7" outlineLevel="1" x14ac:dyDescent="0.25">
      <c r="A2858" t="s">
        <v>109</v>
      </c>
      <c r="B2858" t="str">
        <f t="shared" si="44"/>
        <v>SAR44376</v>
      </c>
      <c r="C2858" s="36" t="s">
        <v>328</v>
      </c>
      <c r="D2858" s="63">
        <v>0.33019999999999999</v>
      </c>
      <c r="E2858" s="64">
        <v>44376</v>
      </c>
      <c r="F2858" s="65">
        <v>44376</v>
      </c>
      <c r="G2858" s="64">
        <v>44376.918810300929</v>
      </c>
    </row>
    <row r="2859" spans="1:7" outlineLevel="1" x14ac:dyDescent="0.25">
      <c r="A2859" t="s">
        <v>109</v>
      </c>
      <c r="B2859" t="str">
        <f t="shared" si="44"/>
        <v>SAR44375</v>
      </c>
      <c r="C2859" s="36" t="s">
        <v>328</v>
      </c>
      <c r="D2859" s="63">
        <v>0.32890000000000003</v>
      </c>
      <c r="E2859" s="64">
        <v>44375</v>
      </c>
      <c r="F2859" s="65">
        <v>44375</v>
      </c>
      <c r="G2859" s="64">
        <v>44375.918770104166</v>
      </c>
    </row>
    <row r="2860" spans="1:7" outlineLevel="1" x14ac:dyDescent="0.25">
      <c r="A2860" t="s">
        <v>109</v>
      </c>
      <c r="B2860" t="str">
        <f t="shared" si="44"/>
        <v>SAR44372</v>
      </c>
      <c r="C2860" s="36" t="s">
        <v>328</v>
      </c>
      <c r="D2860" s="63">
        <v>0.32779999999999998</v>
      </c>
      <c r="E2860" s="64">
        <v>44372</v>
      </c>
      <c r="F2860" s="65">
        <v>44374</v>
      </c>
      <c r="G2860" s="64">
        <v>44372.91870185185</v>
      </c>
    </row>
    <row r="2861" spans="1:7" outlineLevel="1" x14ac:dyDescent="0.25">
      <c r="A2861" t="s">
        <v>109</v>
      </c>
      <c r="B2861" t="str">
        <f t="shared" si="44"/>
        <v>SAR44371</v>
      </c>
      <c r="C2861" s="36" t="s">
        <v>328</v>
      </c>
      <c r="D2861" s="63">
        <v>0.32840000000000003</v>
      </c>
      <c r="E2861" s="64">
        <v>44371</v>
      </c>
      <c r="F2861" s="65">
        <v>44371</v>
      </c>
      <c r="G2861" s="64">
        <v>44371.919384872686</v>
      </c>
    </row>
    <row r="2862" spans="1:7" outlineLevel="1" x14ac:dyDescent="0.25">
      <c r="A2862" t="s">
        <v>109</v>
      </c>
      <c r="B2862" t="str">
        <f t="shared" si="44"/>
        <v>SAR44370</v>
      </c>
      <c r="C2862" s="36" t="s">
        <v>328</v>
      </c>
      <c r="D2862" s="63">
        <v>0.3276</v>
      </c>
      <c r="E2862" s="64">
        <v>44370</v>
      </c>
      <c r="F2862" s="65">
        <v>44370</v>
      </c>
      <c r="G2862" s="64">
        <v>44370.919366817128</v>
      </c>
    </row>
    <row r="2863" spans="1:7" outlineLevel="1" x14ac:dyDescent="0.25">
      <c r="A2863" t="s">
        <v>109</v>
      </c>
      <c r="B2863" t="str">
        <f t="shared" si="44"/>
        <v>SAR44369</v>
      </c>
      <c r="C2863" s="36" t="s">
        <v>328</v>
      </c>
      <c r="D2863" s="63">
        <v>0.32950000000000002</v>
      </c>
      <c r="E2863" s="64">
        <v>44369</v>
      </c>
      <c r="F2863" s="65">
        <v>44369</v>
      </c>
      <c r="G2863" s="64">
        <v>44369.919342939815</v>
      </c>
    </row>
    <row r="2864" spans="1:7" outlineLevel="1" x14ac:dyDescent="0.25">
      <c r="A2864" t="s">
        <v>109</v>
      </c>
      <c r="B2864" t="str">
        <f t="shared" si="44"/>
        <v>SAR44368</v>
      </c>
      <c r="C2864" s="36" t="s">
        <v>328</v>
      </c>
      <c r="D2864" s="63">
        <v>0.33</v>
      </c>
      <c r="E2864" s="64">
        <v>44368</v>
      </c>
      <c r="F2864" s="65">
        <v>44368</v>
      </c>
      <c r="G2864" s="64">
        <v>44368.918054710652</v>
      </c>
    </row>
    <row r="2865" spans="1:7" outlineLevel="1" x14ac:dyDescent="0.25">
      <c r="A2865" t="s">
        <v>109</v>
      </c>
      <c r="B2865" t="str">
        <f t="shared" si="44"/>
        <v>SAR44365</v>
      </c>
      <c r="C2865" s="36" t="s">
        <v>328</v>
      </c>
      <c r="D2865" s="63">
        <v>0.33119999999999999</v>
      </c>
      <c r="E2865" s="64">
        <v>44365</v>
      </c>
      <c r="F2865" s="65">
        <v>44367</v>
      </c>
      <c r="G2865" s="64">
        <v>44365.918205787035</v>
      </c>
    </row>
    <row r="2866" spans="1:7" outlineLevel="1" x14ac:dyDescent="0.25">
      <c r="A2866" t="s">
        <v>109</v>
      </c>
      <c r="B2866" t="str">
        <f t="shared" si="44"/>
        <v>SAR44364</v>
      </c>
      <c r="C2866" s="36" t="s">
        <v>328</v>
      </c>
      <c r="D2866" s="63">
        <v>0.3291</v>
      </c>
      <c r="E2866" s="64">
        <v>44364</v>
      </c>
      <c r="F2866" s="65">
        <v>44364</v>
      </c>
      <c r="G2866" s="64">
        <v>44364.918171180558</v>
      </c>
    </row>
    <row r="2867" spans="1:7" outlineLevel="1" x14ac:dyDescent="0.25">
      <c r="A2867" t="s">
        <v>109</v>
      </c>
      <c r="B2867" t="str">
        <f t="shared" si="44"/>
        <v>SAR44363</v>
      </c>
      <c r="C2867" s="36" t="s">
        <v>328</v>
      </c>
      <c r="D2867" s="63">
        <v>0.3251</v>
      </c>
      <c r="E2867" s="64">
        <v>44363</v>
      </c>
      <c r="F2867" s="65">
        <v>44363</v>
      </c>
      <c r="G2867" s="64">
        <v>44363.918124571763</v>
      </c>
    </row>
    <row r="2868" spans="1:7" outlineLevel="1" x14ac:dyDescent="0.25">
      <c r="A2868" t="s">
        <v>109</v>
      </c>
      <c r="B2868" t="str">
        <f t="shared" si="44"/>
        <v>SAR44362</v>
      </c>
      <c r="C2868" s="36" t="s">
        <v>328</v>
      </c>
      <c r="D2868" s="63">
        <v>0.32500000000000001</v>
      </c>
      <c r="E2868" s="64">
        <v>44362</v>
      </c>
      <c r="F2868" s="65">
        <v>44362</v>
      </c>
      <c r="G2868" s="64">
        <v>44362.918103124997</v>
      </c>
    </row>
    <row r="2869" spans="1:7" outlineLevel="1" x14ac:dyDescent="0.25">
      <c r="A2869" t="s">
        <v>109</v>
      </c>
      <c r="B2869" t="str">
        <f t="shared" si="44"/>
        <v>SAR44361</v>
      </c>
      <c r="C2869" s="36" t="s">
        <v>328</v>
      </c>
      <c r="D2869" s="63">
        <v>0.32379999999999998</v>
      </c>
      <c r="E2869" s="64">
        <v>44361</v>
      </c>
      <c r="F2869" s="65">
        <v>44361</v>
      </c>
      <c r="G2869" s="64">
        <v>44361.918090196756</v>
      </c>
    </row>
    <row r="2870" spans="1:7" outlineLevel="1" x14ac:dyDescent="0.25">
      <c r="A2870" t="s">
        <v>109</v>
      </c>
      <c r="B2870" t="str">
        <f t="shared" si="44"/>
        <v>SAR44358</v>
      </c>
      <c r="C2870" s="36" t="s">
        <v>328</v>
      </c>
      <c r="D2870" s="63">
        <v>0.32390000000000002</v>
      </c>
      <c r="E2870" s="64">
        <v>44358</v>
      </c>
      <c r="F2870" s="65">
        <v>44360</v>
      </c>
      <c r="G2870" s="64">
        <v>44358.917920173611</v>
      </c>
    </row>
    <row r="2871" spans="1:7" outlineLevel="1" x14ac:dyDescent="0.25">
      <c r="A2871" t="s">
        <v>109</v>
      </c>
      <c r="B2871" t="str">
        <f t="shared" si="44"/>
        <v>SAR44357</v>
      </c>
      <c r="C2871" s="36" t="s">
        <v>328</v>
      </c>
      <c r="D2871" s="63">
        <v>0.32250000000000001</v>
      </c>
      <c r="E2871" s="64">
        <v>44357</v>
      </c>
      <c r="F2871" s="65">
        <v>44357</v>
      </c>
      <c r="G2871" s="64">
        <v>44357.917892511578</v>
      </c>
    </row>
    <row r="2872" spans="1:7" outlineLevel="1" x14ac:dyDescent="0.25">
      <c r="A2872" t="s">
        <v>109</v>
      </c>
      <c r="B2872" t="str">
        <f t="shared" si="44"/>
        <v>SAR44356</v>
      </c>
      <c r="C2872" s="36" t="s">
        <v>328</v>
      </c>
      <c r="D2872" s="63">
        <v>0.32250000000000001</v>
      </c>
      <c r="E2872" s="64">
        <v>44356</v>
      </c>
      <c r="F2872" s="65">
        <v>44356</v>
      </c>
      <c r="G2872" s="64">
        <v>44356.91785795139</v>
      </c>
    </row>
    <row r="2873" spans="1:7" outlineLevel="1" x14ac:dyDescent="0.25">
      <c r="A2873" t="s">
        <v>109</v>
      </c>
      <c r="B2873" t="str">
        <f t="shared" si="44"/>
        <v>SAR44355</v>
      </c>
      <c r="C2873" s="36" t="s">
        <v>328</v>
      </c>
      <c r="D2873" s="63">
        <v>0.3226</v>
      </c>
      <c r="E2873" s="64">
        <v>44355</v>
      </c>
      <c r="F2873" s="65">
        <v>44355</v>
      </c>
      <c r="G2873" s="64">
        <v>44355.917863807874</v>
      </c>
    </row>
    <row r="2874" spans="1:7" outlineLevel="1" x14ac:dyDescent="0.25">
      <c r="A2874" t="s">
        <v>109</v>
      </c>
      <c r="B2874" t="str">
        <f t="shared" si="44"/>
        <v>SAR44354</v>
      </c>
      <c r="C2874" s="36" t="s">
        <v>328</v>
      </c>
      <c r="D2874" s="63">
        <v>0.32190000000000002</v>
      </c>
      <c r="E2874" s="64">
        <v>44354</v>
      </c>
      <c r="F2874" s="65">
        <v>44354</v>
      </c>
      <c r="G2874" s="64">
        <v>44354.917840312497</v>
      </c>
    </row>
    <row r="2875" spans="1:7" outlineLevel="1" x14ac:dyDescent="0.25">
      <c r="A2875" t="s">
        <v>109</v>
      </c>
      <c r="B2875" t="str">
        <f t="shared" si="44"/>
        <v>SAR44351</v>
      </c>
      <c r="C2875" s="36" t="s">
        <v>328</v>
      </c>
      <c r="D2875" s="63">
        <v>0.32219999999999999</v>
      </c>
      <c r="E2875" s="64">
        <v>44351</v>
      </c>
      <c r="F2875" s="65">
        <v>44353</v>
      </c>
      <c r="G2875" s="64">
        <v>44351.917715474534</v>
      </c>
    </row>
    <row r="2876" spans="1:7" outlineLevel="1" x14ac:dyDescent="0.25">
      <c r="A2876" t="s">
        <v>109</v>
      </c>
      <c r="B2876" t="str">
        <f t="shared" si="44"/>
        <v>SAR44350</v>
      </c>
      <c r="C2876" s="36" t="s">
        <v>328</v>
      </c>
      <c r="D2876" s="63">
        <v>0.32269999999999999</v>
      </c>
      <c r="E2876" s="64">
        <v>44350</v>
      </c>
      <c r="F2876" s="65">
        <v>44350</v>
      </c>
      <c r="G2876" s="64">
        <v>44350.917738159726</v>
      </c>
    </row>
    <row r="2877" spans="1:7" outlineLevel="1" x14ac:dyDescent="0.25">
      <c r="A2877" t="s">
        <v>109</v>
      </c>
      <c r="B2877" t="str">
        <f t="shared" si="44"/>
        <v>SAR44349</v>
      </c>
      <c r="C2877" s="36" t="s">
        <v>328</v>
      </c>
      <c r="D2877" s="63">
        <v>0.32140000000000002</v>
      </c>
      <c r="E2877" s="64">
        <v>44349</v>
      </c>
      <c r="F2877" s="65">
        <v>44349</v>
      </c>
      <c r="G2877" s="64">
        <v>44349.917708136571</v>
      </c>
    </row>
    <row r="2878" spans="1:7" outlineLevel="1" x14ac:dyDescent="0.25">
      <c r="A2878" t="s">
        <v>109</v>
      </c>
      <c r="B2878" t="str">
        <f t="shared" si="44"/>
        <v>SAR44348</v>
      </c>
      <c r="C2878" s="36" t="s">
        <v>328</v>
      </c>
      <c r="D2878" s="63">
        <v>0.32100000000000001</v>
      </c>
      <c r="E2878" s="64">
        <v>44348</v>
      </c>
      <c r="F2878" s="65">
        <v>44348</v>
      </c>
      <c r="G2878" s="64">
        <v>44348.917672071759</v>
      </c>
    </row>
    <row r="2879" spans="1:7" outlineLevel="1" x14ac:dyDescent="0.25">
      <c r="A2879" t="s">
        <v>109</v>
      </c>
      <c r="B2879" t="str">
        <f t="shared" si="44"/>
        <v>SAR44347</v>
      </c>
      <c r="C2879" s="36" t="s">
        <v>328</v>
      </c>
      <c r="D2879" s="63">
        <v>0.32190000000000002</v>
      </c>
      <c r="E2879" s="64">
        <v>44347</v>
      </c>
      <c r="F2879" s="65">
        <v>44347</v>
      </c>
      <c r="G2879" s="64">
        <v>44347.917655173609</v>
      </c>
    </row>
    <row r="2880" spans="1:7" outlineLevel="1" x14ac:dyDescent="0.25">
      <c r="A2880" t="s">
        <v>109</v>
      </c>
      <c r="B2880" t="str">
        <f t="shared" si="44"/>
        <v>SAR44344</v>
      </c>
      <c r="C2880" s="36" t="s">
        <v>328</v>
      </c>
      <c r="D2880" s="63">
        <v>0.32229999999999998</v>
      </c>
      <c r="E2880" s="64">
        <v>44344</v>
      </c>
      <c r="F2880" s="65">
        <v>44346</v>
      </c>
      <c r="G2880" s="64">
        <v>44344.917453703703</v>
      </c>
    </row>
    <row r="2881" spans="1:7" outlineLevel="1" x14ac:dyDescent="0.25">
      <c r="A2881" t="s">
        <v>109</v>
      </c>
      <c r="B2881" t="str">
        <f t="shared" si="44"/>
        <v>SAR44343</v>
      </c>
      <c r="C2881" s="36" t="s">
        <v>328</v>
      </c>
      <c r="D2881" s="63">
        <v>0.32190000000000002</v>
      </c>
      <c r="E2881" s="64">
        <v>44343</v>
      </c>
      <c r="F2881" s="65">
        <v>44343</v>
      </c>
      <c r="G2881" s="64">
        <v>44343.917387303241</v>
      </c>
    </row>
    <row r="2882" spans="1:7" outlineLevel="1" x14ac:dyDescent="0.25">
      <c r="A2882" t="s">
        <v>109</v>
      </c>
      <c r="B2882" t="str">
        <f t="shared" si="44"/>
        <v>SAR44342</v>
      </c>
      <c r="C2882" s="36" t="s">
        <v>328</v>
      </c>
      <c r="D2882" s="63">
        <v>0.32290000000000002</v>
      </c>
      <c r="E2882" s="64">
        <v>44342</v>
      </c>
      <c r="F2882" s="65">
        <v>44342</v>
      </c>
      <c r="G2882" s="64">
        <v>44342.917349768519</v>
      </c>
    </row>
    <row r="2883" spans="1:7" outlineLevel="1" x14ac:dyDescent="0.25">
      <c r="A2883" t="s">
        <v>109</v>
      </c>
      <c r="B2883" t="str">
        <f t="shared" si="44"/>
        <v>SAR44341</v>
      </c>
      <c r="C2883" s="36" t="s">
        <v>328</v>
      </c>
      <c r="D2883" s="63">
        <v>0.32150000000000001</v>
      </c>
      <c r="E2883" s="64">
        <v>44341</v>
      </c>
      <c r="F2883" s="65">
        <v>44341</v>
      </c>
      <c r="G2883" s="64">
        <v>44341.917325497685</v>
      </c>
    </row>
    <row r="2884" spans="1:7" outlineLevel="1" x14ac:dyDescent="0.25">
      <c r="A2884" t="s">
        <v>109</v>
      </c>
      <c r="B2884" t="str">
        <f t="shared" si="44"/>
        <v>SAR44337</v>
      </c>
      <c r="C2884" s="36" t="s">
        <v>328</v>
      </c>
      <c r="D2884" s="63">
        <v>0.3216</v>
      </c>
      <c r="E2884" s="64">
        <v>44337</v>
      </c>
      <c r="F2884" s="65">
        <v>44340</v>
      </c>
      <c r="G2884" s="64">
        <v>44337.920093368055</v>
      </c>
    </row>
    <row r="2885" spans="1:7" outlineLevel="1" x14ac:dyDescent="0.25">
      <c r="A2885" t="s">
        <v>109</v>
      </c>
      <c r="B2885" t="str">
        <f t="shared" si="44"/>
        <v>SAR44336</v>
      </c>
      <c r="C2885" s="36" t="s">
        <v>328</v>
      </c>
      <c r="D2885" s="63">
        <v>0.32190000000000002</v>
      </c>
      <c r="E2885" s="64">
        <v>44336</v>
      </c>
      <c r="F2885" s="65">
        <v>44336</v>
      </c>
      <c r="G2885" s="64">
        <v>44336.920090127314</v>
      </c>
    </row>
    <row r="2886" spans="1:7" outlineLevel="1" x14ac:dyDescent="0.25">
      <c r="A2886" t="s">
        <v>109</v>
      </c>
      <c r="B2886" t="str">
        <f t="shared" ref="B2886:B2949" si="45">C2886&amp;E2886</f>
        <v>SAR44335</v>
      </c>
      <c r="C2886" s="36" t="s">
        <v>328</v>
      </c>
      <c r="D2886" s="63">
        <v>0.3226</v>
      </c>
      <c r="E2886" s="64">
        <v>44335</v>
      </c>
      <c r="F2886" s="65">
        <v>44335</v>
      </c>
      <c r="G2886" s="64">
        <v>44335.9200403125</v>
      </c>
    </row>
    <row r="2887" spans="1:7" outlineLevel="1" x14ac:dyDescent="0.25">
      <c r="A2887" t="s">
        <v>109</v>
      </c>
      <c r="B2887" t="str">
        <f t="shared" si="45"/>
        <v>SAR44334</v>
      </c>
      <c r="C2887" s="36" t="s">
        <v>328</v>
      </c>
      <c r="D2887" s="63">
        <v>0.32129999999999997</v>
      </c>
      <c r="E2887" s="64">
        <v>44334</v>
      </c>
      <c r="F2887" s="65">
        <v>44334</v>
      </c>
      <c r="G2887" s="64">
        <v>44334.919997766207</v>
      </c>
    </row>
    <row r="2888" spans="1:7" outlineLevel="1" x14ac:dyDescent="0.25">
      <c r="A2888" t="s">
        <v>109</v>
      </c>
      <c r="B2888" t="str">
        <f t="shared" si="45"/>
        <v>SAR44333</v>
      </c>
      <c r="C2888" s="36" t="s">
        <v>328</v>
      </c>
      <c r="D2888" s="63">
        <v>0.3221</v>
      </c>
      <c r="E2888" s="64">
        <v>44333</v>
      </c>
      <c r="F2888" s="65">
        <v>44333</v>
      </c>
      <c r="G2888" s="64">
        <v>44333.919976469908</v>
      </c>
    </row>
    <row r="2889" spans="1:7" outlineLevel="1" x14ac:dyDescent="0.25">
      <c r="A2889" t="s">
        <v>109</v>
      </c>
      <c r="B2889" t="str">
        <f t="shared" si="45"/>
        <v>SAR44330</v>
      </c>
      <c r="C2889" s="36" t="s">
        <v>328</v>
      </c>
      <c r="D2889" s="63">
        <v>0.32290000000000002</v>
      </c>
      <c r="E2889" s="64">
        <v>44330</v>
      </c>
      <c r="F2889" s="65">
        <v>44332</v>
      </c>
      <c r="G2889" s="64">
        <v>44330.919939085645</v>
      </c>
    </row>
    <row r="2890" spans="1:7" outlineLevel="1" x14ac:dyDescent="0.25">
      <c r="A2890" t="s">
        <v>109</v>
      </c>
      <c r="B2890" t="str">
        <f t="shared" si="45"/>
        <v>SAR44329</v>
      </c>
      <c r="C2890" s="36" t="s">
        <v>328</v>
      </c>
      <c r="D2890" s="63">
        <v>0.32400000000000001</v>
      </c>
      <c r="E2890" s="64">
        <v>44329</v>
      </c>
      <c r="F2890" s="65">
        <v>44329</v>
      </c>
      <c r="G2890" s="64">
        <v>44329.919875428241</v>
      </c>
    </row>
    <row r="2891" spans="1:7" outlineLevel="1" x14ac:dyDescent="0.25">
      <c r="A2891" t="s">
        <v>109</v>
      </c>
      <c r="B2891" t="str">
        <f t="shared" si="45"/>
        <v>SAR44328</v>
      </c>
      <c r="C2891" s="36" t="s">
        <v>328</v>
      </c>
      <c r="D2891" s="63">
        <v>0.32250000000000001</v>
      </c>
      <c r="E2891" s="64">
        <v>44328</v>
      </c>
      <c r="F2891" s="65">
        <v>44328</v>
      </c>
      <c r="G2891" s="64">
        <v>44328.919883831019</v>
      </c>
    </row>
    <row r="2892" spans="1:7" outlineLevel="1" x14ac:dyDescent="0.25">
      <c r="A2892" t="s">
        <v>109</v>
      </c>
      <c r="B2892" t="str">
        <f t="shared" si="45"/>
        <v>SAR44327</v>
      </c>
      <c r="C2892" s="36" t="s">
        <v>328</v>
      </c>
      <c r="D2892" s="63">
        <v>0.32250000000000001</v>
      </c>
      <c r="E2892" s="64">
        <v>44327</v>
      </c>
      <c r="F2892" s="65">
        <v>44327</v>
      </c>
      <c r="G2892" s="64">
        <v>44327.919845370372</v>
      </c>
    </row>
    <row r="2893" spans="1:7" outlineLevel="1" x14ac:dyDescent="0.25">
      <c r="A2893" t="s">
        <v>109</v>
      </c>
      <c r="B2893" t="str">
        <f t="shared" si="45"/>
        <v>SAR44326</v>
      </c>
      <c r="C2893" s="36" t="s">
        <v>328</v>
      </c>
      <c r="D2893" s="63">
        <v>0.32250000000000001</v>
      </c>
      <c r="E2893" s="64">
        <v>44326</v>
      </c>
      <c r="F2893" s="65">
        <v>44326</v>
      </c>
      <c r="G2893" s="64">
        <v>44326.9198096412</v>
      </c>
    </row>
    <row r="2894" spans="1:7" outlineLevel="1" x14ac:dyDescent="0.25">
      <c r="A2894" t="s">
        <v>109</v>
      </c>
      <c r="B2894" t="str">
        <f t="shared" si="45"/>
        <v>SAR44323</v>
      </c>
      <c r="C2894" s="36" t="s">
        <v>328</v>
      </c>
      <c r="D2894" s="63">
        <v>0.3241</v>
      </c>
      <c r="E2894" s="64">
        <v>44323</v>
      </c>
      <c r="F2894" s="65">
        <v>44325</v>
      </c>
      <c r="G2894" s="64">
        <v>44323.919742627317</v>
      </c>
    </row>
    <row r="2895" spans="1:7" outlineLevel="1" x14ac:dyDescent="0.25">
      <c r="A2895" t="s">
        <v>109</v>
      </c>
      <c r="B2895" t="str">
        <f t="shared" si="45"/>
        <v>SAR44322</v>
      </c>
      <c r="C2895" s="36" t="s">
        <v>328</v>
      </c>
      <c r="D2895" s="63">
        <v>0.32529999999999998</v>
      </c>
      <c r="E2895" s="64">
        <v>44322</v>
      </c>
      <c r="F2895" s="65">
        <v>44322</v>
      </c>
      <c r="G2895" s="64">
        <v>44322.918575578704</v>
      </c>
    </row>
    <row r="2896" spans="1:7" outlineLevel="1" x14ac:dyDescent="0.25">
      <c r="A2896" t="s">
        <v>109</v>
      </c>
      <c r="B2896" t="str">
        <f t="shared" si="45"/>
        <v>SAR44321</v>
      </c>
      <c r="C2896" s="36" t="s">
        <v>328</v>
      </c>
      <c r="D2896" s="63">
        <v>0.32719999999999999</v>
      </c>
      <c r="E2896" s="64">
        <v>44321</v>
      </c>
      <c r="F2896" s="65">
        <v>44321</v>
      </c>
      <c r="G2896" s="64">
        <v>44321.91852835648</v>
      </c>
    </row>
    <row r="2897" spans="1:7" outlineLevel="1" x14ac:dyDescent="0.25">
      <c r="A2897" t="s">
        <v>109</v>
      </c>
      <c r="B2897" t="str">
        <f t="shared" si="45"/>
        <v>SAR44320</v>
      </c>
      <c r="C2897" s="36" t="s">
        <v>328</v>
      </c>
      <c r="D2897" s="63">
        <v>0.32840000000000003</v>
      </c>
      <c r="E2897" s="64">
        <v>44320</v>
      </c>
      <c r="F2897" s="65">
        <v>44320</v>
      </c>
      <c r="G2897" s="64">
        <v>44320.918500891203</v>
      </c>
    </row>
    <row r="2898" spans="1:7" outlineLevel="1" x14ac:dyDescent="0.25">
      <c r="A2898" t="s">
        <v>109</v>
      </c>
      <c r="B2898" t="str">
        <f t="shared" si="45"/>
        <v>SAR44319</v>
      </c>
      <c r="C2898" s="36" t="s">
        <v>328</v>
      </c>
      <c r="D2898" s="63">
        <v>0.32740000000000002</v>
      </c>
      <c r="E2898" s="64">
        <v>44319</v>
      </c>
      <c r="F2898" s="65">
        <v>44319</v>
      </c>
      <c r="G2898" s="64">
        <v>44319.918448692129</v>
      </c>
    </row>
    <row r="2899" spans="1:7" outlineLevel="1" x14ac:dyDescent="0.25">
      <c r="A2899" t="s">
        <v>109</v>
      </c>
      <c r="B2899" t="str">
        <f t="shared" si="45"/>
        <v>SAR44316</v>
      </c>
      <c r="C2899" s="36" t="s">
        <v>328</v>
      </c>
      <c r="D2899" s="63">
        <v>0.3276</v>
      </c>
      <c r="E2899" s="64">
        <v>44316</v>
      </c>
      <c r="F2899" s="65">
        <v>44318</v>
      </c>
      <c r="G2899" s="64">
        <v>44316.918249918985</v>
      </c>
    </row>
    <row r="2900" spans="1:7" outlineLevel="1" x14ac:dyDescent="0.25">
      <c r="A2900" t="s">
        <v>109</v>
      </c>
      <c r="B2900" t="str">
        <f t="shared" si="45"/>
        <v>SAR44315</v>
      </c>
      <c r="C2900" s="36" t="s">
        <v>328</v>
      </c>
      <c r="D2900" s="63">
        <v>0.32779999999999998</v>
      </c>
      <c r="E2900" s="64">
        <v>44315</v>
      </c>
      <c r="F2900" s="65">
        <v>44315</v>
      </c>
      <c r="G2900" s="64">
        <v>44315.91824791667</v>
      </c>
    </row>
    <row r="2901" spans="1:7" outlineLevel="1" x14ac:dyDescent="0.25">
      <c r="A2901" t="s">
        <v>109</v>
      </c>
      <c r="B2901" t="str">
        <f t="shared" si="45"/>
        <v>SAR44246</v>
      </c>
      <c r="C2901" s="36" t="s">
        <v>328</v>
      </c>
      <c r="D2901" s="63">
        <v>0.33629999999999999</v>
      </c>
      <c r="E2901" s="64">
        <v>44246</v>
      </c>
      <c r="F2901" s="65">
        <v>44314</v>
      </c>
      <c r="G2901" s="64">
        <v>44246.918008333334</v>
      </c>
    </row>
    <row r="2902" spans="1:7" outlineLevel="1" x14ac:dyDescent="0.25">
      <c r="A2902" t="s">
        <v>109</v>
      </c>
      <c r="B2902" t="str">
        <f t="shared" si="45"/>
        <v>SAR44245</v>
      </c>
      <c r="C2902" s="36" t="s">
        <v>328</v>
      </c>
      <c r="D2902" s="63">
        <v>0.33850000000000002</v>
      </c>
      <c r="E2902" s="64">
        <v>44245</v>
      </c>
      <c r="F2902" s="65">
        <v>44245</v>
      </c>
      <c r="G2902" s="64">
        <v>44245.917984837964</v>
      </c>
    </row>
    <row r="2903" spans="1:7" outlineLevel="1" x14ac:dyDescent="0.25">
      <c r="A2903" t="s">
        <v>109</v>
      </c>
      <c r="B2903" t="str">
        <f t="shared" si="45"/>
        <v>SAR44244</v>
      </c>
      <c r="C2903" s="36" t="s">
        <v>328</v>
      </c>
      <c r="D2903" s="63">
        <v>0.33889999999999998</v>
      </c>
      <c r="E2903" s="64">
        <v>44244</v>
      </c>
      <c r="F2903" s="65">
        <v>44244</v>
      </c>
      <c r="G2903" s="64">
        <v>44244.917880706016</v>
      </c>
    </row>
    <row r="2904" spans="1:7" outlineLevel="1" x14ac:dyDescent="0.25">
      <c r="A2904" t="s">
        <v>109</v>
      </c>
      <c r="B2904" t="str">
        <f t="shared" si="45"/>
        <v>SAR44243</v>
      </c>
      <c r="C2904" s="36" t="s">
        <v>328</v>
      </c>
      <c r="D2904" s="63">
        <v>0.3382</v>
      </c>
      <c r="E2904" s="64">
        <v>44243</v>
      </c>
      <c r="F2904" s="65">
        <v>44243</v>
      </c>
      <c r="G2904" s="64">
        <v>44243.917890659723</v>
      </c>
    </row>
    <row r="2905" spans="1:7" outlineLevel="1" x14ac:dyDescent="0.25">
      <c r="A2905" t="s">
        <v>109</v>
      </c>
      <c r="B2905" t="str">
        <f t="shared" si="45"/>
        <v>SAR44239</v>
      </c>
      <c r="C2905" s="36" t="s">
        <v>328</v>
      </c>
      <c r="D2905" s="63">
        <v>0.33889999999999998</v>
      </c>
      <c r="E2905" s="64">
        <v>44239</v>
      </c>
      <c r="F2905" s="65">
        <v>44242</v>
      </c>
      <c r="G2905" s="64">
        <v>44239.917737233794</v>
      </c>
    </row>
    <row r="2906" spans="1:7" outlineLevel="1" x14ac:dyDescent="0.25">
      <c r="A2906" t="s">
        <v>109</v>
      </c>
      <c r="B2906" t="str">
        <f t="shared" si="45"/>
        <v>SAR44238</v>
      </c>
      <c r="C2906" s="36" t="s">
        <v>328</v>
      </c>
      <c r="D2906" s="63">
        <v>0.3382</v>
      </c>
      <c r="E2906" s="64">
        <v>44238</v>
      </c>
      <c r="F2906" s="65">
        <v>44238</v>
      </c>
      <c r="G2906" s="64">
        <v>44238.917699456018</v>
      </c>
    </row>
    <row r="2907" spans="1:7" outlineLevel="1" x14ac:dyDescent="0.25">
      <c r="A2907" t="s">
        <v>109</v>
      </c>
      <c r="B2907" t="str">
        <f t="shared" si="45"/>
        <v>SAR44237</v>
      </c>
      <c r="C2907" s="36" t="s">
        <v>328</v>
      </c>
      <c r="D2907" s="63">
        <v>0.33829999999999999</v>
      </c>
      <c r="E2907" s="64">
        <v>44237</v>
      </c>
      <c r="F2907" s="65">
        <v>44237</v>
      </c>
      <c r="G2907" s="64">
        <v>44237.917652314813</v>
      </c>
    </row>
    <row r="2908" spans="1:7" outlineLevel="1" x14ac:dyDescent="0.25">
      <c r="A2908" t="s">
        <v>109</v>
      </c>
      <c r="B2908" t="str">
        <f t="shared" si="45"/>
        <v>SAR44236</v>
      </c>
      <c r="C2908" s="36" t="s">
        <v>328</v>
      </c>
      <c r="D2908" s="63">
        <v>0.33910000000000001</v>
      </c>
      <c r="E2908" s="64">
        <v>44236</v>
      </c>
      <c r="F2908" s="65">
        <v>44236</v>
      </c>
      <c r="G2908" s="64">
        <v>44236.917621990739</v>
      </c>
    </row>
    <row r="2909" spans="1:7" outlineLevel="1" x14ac:dyDescent="0.25">
      <c r="A2909" t="s">
        <v>109</v>
      </c>
      <c r="B2909" t="str">
        <f t="shared" si="45"/>
        <v>SAR44235</v>
      </c>
      <c r="C2909" s="36" t="s">
        <v>328</v>
      </c>
      <c r="D2909" s="63">
        <v>0.34</v>
      </c>
      <c r="E2909" s="64">
        <v>44235</v>
      </c>
      <c r="F2909" s="65">
        <v>44235</v>
      </c>
      <c r="G2909" s="64">
        <v>44235.917557141205</v>
      </c>
    </row>
    <row r="2910" spans="1:7" outlineLevel="1" x14ac:dyDescent="0.25">
      <c r="A2910" t="s">
        <v>109</v>
      </c>
      <c r="B2910" t="str">
        <f t="shared" si="45"/>
        <v>SAR44232</v>
      </c>
      <c r="C2910" s="36" t="s">
        <v>328</v>
      </c>
      <c r="D2910" s="63">
        <v>0.34060000000000001</v>
      </c>
      <c r="E2910" s="64">
        <v>44232</v>
      </c>
      <c r="F2910" s="65">
        <v>44234</v>
      </c>
      <c r="G2910" s="64">
        <v>44232.917487766201</v>
      </c>
    </row>
    <row r="2911" spans="1:7" outlineLevel="1" x14ac:dyDescent="0.25">
      <c r="A2911" t="s">
        <v>109</v>
      </c>
      <c r="B2911" t="str">
        <f t="shared" si="45"/>
        <v>SAR44231</v>
      </c>
      <c r="C2911" s="36" t="s">
        <v>328</v>
      </c>
      <c r="D2911" s="63">
        <v>0.34200000000000003</v>
      </c>
      <c r="E2911" s="64">
        <v>44231</v>
      </c>
      <c r="F2911" s="65">
        <v>44231</v>
      </c>
      <c r="G2911" s="64">
        <v>44231.917429942128</v>
      </c>
    </row>
    <row r="2912" spans="1:7" outlineLevel="1" x14ac:dyDescent="0.25">
      <c r="A2912" t="s">
        <v>109</v>
      </c>
      <c r="B2912" t="str">
        <f t="shared" si="45"/>
        <v>SAR44230</v>
      </c>
      <c r="C2912" s="36" t="s">
        <v>328</v>
      </c>
      <c r="D2912" s="63">
        <v>0.34079999999999999</v>
      </c>
      <c r="E2912" s="64">
        <v>44230</v>
      </c>
      <c r="F2912" s="65">
        <v>44230</v>
      </c>
      <c r="G2912" s="64">
        <v>44230.917380127314</v>
      </c>
    </row>
    <row r="2913" spans="1:7" outlineLevel="1" x14ac:dyDescent="0.25">
      <c r="A2913" t="s">
        <v>109</v>
      </c>
      <c r="B2913" t="str">
        <f t="shared" si="45"/>
        <v>SAR44229</v>
      </c>
      <c r="C2913" s="36" t="s">
        <v>328</v>
      </c>
      <c r="D2913" s="63">
        <v>0.3417</v>
      </c>
      <c r="E2913" s="64">
        <v>44229</v>
      </c>
      <c r="F2913" s="65">
        <v>44229</v>
      </c>
      <c r="G2913" s="64">
        <v>44229.917329745367</v>
      </c>
    </row>
    <row r="2914" spans="1:7" outlineLevel="1" x14ac:dyDescent="0.25">
      <c r="A2914" t="s">
        <v>109</v>
      </c>
      <c r="B2914" t="str">
        <f t="shared" si="45"/>
        <v>SAR44228</v>
      </c>
      <c r="C2914" s="36" t="s">
        <v>328</v>
      </c>
      <c r="D2914" s="63">
        <v>0.34189999999999998</v>
      </c>
      <c r="E2914" s="64">
        <v>44228</v>
      </c>
      <c r="F2914" s="65">
        <v>44228</v>
      </c>
      <c r="G2914" s="64">
        <v>44228.917283182869</v>
      </c>
    </row>
    <row r="2915" spans="1:7" outlineLevel="1" x14ac:dyDescent="0.25">
      <c r="A2915" t="s">
        <v>109</v>
      </c>
      <c r="B2915" t="str">
        <f t="shared" si="45"/>
        <v>SAR44225</v>
      </c>
      <c r="C2915" s="36" t="s">
        <v>328</v>
      </c>
      <c r="D2915" s="63">
        <v>0.3407</v>
      </c>
      <c r="E2915" s="64">
        <v>44225</v>
      </c>
      <c r="F2915" s="65">
        <v>44227</v>
      </c>
      <c r="G2915" s="64">
        <v>44225.91721565972</v>
      </c>
    </row>
    <row r="2916" spans="1:7" outlineLevel="1" x14ac:dyDescent="0.25">
      <c r="A2916" t="s">
        <v>109</v>
      </c>
      <c r="B2916" t="str">
        <f t="shared" si="45"/>
        <v>SAR44224</v>
      </c>
      <c r="C2916" s="36" t="s">
        <v>328</v>
      </c>
      <c r="D2916" s="63">
        <v>0.34150000000000003</v>
      </c>
      <c r="E2916" s="64">
        <v>44224</v>
      </c>
      <c r="F2916" s="65">
        <v>44224</v>
      </c>
      <c r="G2916" s="64">
        <v>44224.917155405092</v>
      </c>
    </row>
    <row r="2917" spans="1:7" outlineLevel="1" x14ac:dyDescent="0.25">
      <c r="A2917" t="s">
        <v>109</v>
      </c>
      <c r="B2917" t="str">
        <f t="shared" si="45"/>
        <v>SAR44223</v>
      </c>
      <c r="C2917" s="36" t="s">
        <v>328</v>
      </c>
      <c r="D2917" s="63">
        <v>0.34060000000000001</v>
      </c>
      <c r="E2917" s="64">
        <v>44223</v>
      </c>
      <c r="F2917" s="65">
        <v>44223</v>
      </c>
      <c r="G2917" s="64">
        <v>44223.917128668982</v>
      </c>
    </row>
    <row r="2918" spans="1:7" outlineLevel="1" x14ac:dyDescent="0.25">
      <c r="A2918" t="s">
        <v>109</v>
      </c>
      <c r="B2918" t="str">
        <f t="shared" si="45"/>
        <v>SAR44222</v>
      </c>
      <c r="C2918" s="36" t="s">
        <v>328</v>
      </c>
      <c r="D2918" s="63">
        <v>0.33860000000000001</v>
      </c>
      <c r="E2918" s="64">
        <v>44222</v>
      </c>
      <c r="F2918" s="65">
        <v>44222</v>
      </c>
      <c r="G2918" s="64">
        <v>44222.917079432867</v>
      </c>
    </row>
    <row r="2919" spans="1:7" outlineLevel="1" x14ac:dyDescent="0.25">
      <c r="A2919" t="s">
        <v>109</v>
      </c>
      <c r="B2919" t="str">
        <f t="shared" si="45"/>
        <v>SAR44221</v>
      </c>
      <c r="C2919" s="36" t="s">
        <v>328</v>
      </c>
      <c r="D2919" s="63">
        <v>0.33960000000000001</v>
      </c>
      <c r="E2919" s="64">
        <v>44221</v>
      </c>
      <c r="F2919" s="65">
        <v>44221</v>
      </c>
      <c r="G2919" s="64">
        <v>44221.917050266202</v>
      </c>
    </row>
    <row r="2920" spans="1:7" outlineLevel="1" x14ac:dyDescent="0.25">
      <c r="A2920" t="s">
        <v>109</v>
      </c>
      <c r="B2920" t="str">
        <f t="shared" si="45"/>
        <v>SAR44218</v>
      </c>
      <c r="C2920" s="36" t="s">
        <v>328</v>
      </c>
      <c r="D2920" s="63">
        <v>0.33900000000000002</v>
      </c>
      <c r="E2920" s="64">
        <v>44218</v>
      </c>
      <c r="F2920" s="65">
        <v>44220</v>
      </c>
      <c r="G2920" s="64">
        <v>44218.919574305553</v>
      </c>
    </row>
    <row r="2921" spans="1:7" outlineLevel="1" x14ac:dyDescent="0.25">
      <c r="A2921" t="s">
        <v>109</v>
      </c>
      <c r="B2921" t="str">
        <f t="shared" si="45"/>
        <v>SAR44217</v>
      </c>
      <c r="C2921" s="36" t="s">
        <v>328</v>
      </c>
      <c r="D2921" s="63">
        <v>0.33660000000000001</v>
      </c>
      <c r="E2921" s="64">
        <v>44217</v>
      </c>
      <c r="F2921" s="65">
        <v>44217</v>
      </c>
      <c r="G2921" s="64">
        <v>44217.919526585647</v>
      </c>
    </row>
    <row r="2922" spans="1:7" outlineLevel="1" x14ac:dyDescent="0.25">
      <c r="A2922" t="s">
        <v>109</v>
      </c>
      <c r="B2922" t="str">
        <f t="shared" si="45"/>
        <v>SAR44216</v>
      </c>
      <c r="C2922" s="36" t="s">
        <v>328</v>
      </c>
      <c r="D2922" s="63">
        <v>0.33729999999999999</v>
      </c>
      <c r="E2922" s="64">
        <v>44216</v>
      </c>
      <c r="F2922" s="65">
        <v>44216</v>
      </c>
      <c r="G2922" s="64">
        <v>44216.919487581021</v>
      </c>
    </row>
    <row r="2923" spans="1:7" outlineLevel="1" x14ac:dyDescent="0.25">
      <c r="A2923" t="s">
        <v>109</v>
      </c>
      <c r="B2923" t="str">
        <f t="shared" si="45"/>
        <v>SAR44215</v>
      </c>
      <c r="C2923" s="36" t="s">
        <v>328</v>
      </c>
      <c r="D2923" s="63">
        <v>0.33950000000000002</v>
      </c>
      <c r="E2923" s="64">
        <v>44215</v>
      </c>
      <c r="F2923" s="65">
        <v>44215</v>
      </c>
      <c r="G2923" s="64">
        <v>44215.919460069446</v>
      </c>
    </row>
    <row r="2924" spans="1:7" outlineLevel="1" x14ac:dyDescent="0.25">
      <c r="A2924" t="s">
        <v>109</v>
      </c>
      <c r="B2924" t="str">
        <f t="shared" si="45"/>
        <v>SAR44214</v>
      </c>
      <c r="C2924" s="36" t="s">
        <v>328</v>
      </c>
      <c r="D2924" s="63">
        <v>0.3402</v>
      </c>
      <c r="E2924" s="64">
        <v>44214</v>
      </c>
      <c r="F2924" s="65">
        <v>44214</v>
      </c>
      <c r="G2924" s="64">
        <v>44214.919389317132</v>
      </c>
    </row>
    <row r="2925" spans="1:7" outlineLevel="1" x14ac:dyDescent="0.25">
      <c r="A2925" t="s">
        <v>109</v>
      </c>
      <c r="B2925" t="str">
        <f t="shared" si="45"/>
        <v>SAR44211</v>
      </c>
      <c r="C2925" s="36" t="s">
        <v>328</v>
      </c>
      <c r="D2925" s="63">
        <v>0.33929999999999999</v>
      </c>
      <c r="E2925" s="64">
        <v>44211</v>
      </c>
      <c r="F2925" s="65">
        <v>44213</v>
      </c>
      <c r="G2925" s="64">
        <v>44211.919304895833</v>
      </c>
    </row>
    <row r="2926" spans="1:7" outlineLevel="1" x14ac:dyDescent="0.25">
      <c r="A2926" t="s">
        <v>109</v>
      </c>
      <c r="B2926" t="str">
        <f t="shared" si="45"/>
        <v>SAR44210</v>
      </c>
      <c r="C2926" s="36" t="s">
        <v>328</v>
      </c>
      <c r="D2926" s="63">
        <v>0.33729999999999999</v>
      </c>
      <c r="E2926" s="64">
        <v>44210</v>
      </c>
      <c r="F2926" s="65">
        <v>44210</v>
      </c>
      <c r="G2926" s="64">
        <v>44210.919269479164</v>
      </c>
    </row>
    <row r="2927" spans="1:7" outlineLevel="1" x14ac:dyDescent="0.25">
      <c r="A2927" t="s">
        <v>109</v>
      </c>
      <c r="B2927" t="str">
        <f t="shared" si="45"/>
        <v>SAR44209</v>
      </c>
      <c r="C2927" s="36" t="s">
        <v>328</v>
      </c>
      <c r="D2927" s="63">
        <v>0.33879999999999999</v>
      </c>
      <c r="E2927" s="64">
        <v>44209</v>
      </c>
      <c r="F2927" s="65">
        <v>44209</v>
      </c>
      <c r="G2927" s="64">
        <v>44209.919249965278</v>
      </c>
    </row>
    <row r="2928" spans="1:7" outlineLevel="1" x14ac:dyDescent="0.25">
      <c r="A2928" t="s">
        <v>109</v>
      </c>
      <c r="B2928" t="str">
        <f t="shared" si="45"/>
        <v>SAR44208</v>
      </c>
      <c r="C2928" s="36" t="s">
        <v>328</v>
      </c>
      <c r="D2928" s="63">
        <v>0.3397</v>
      </c>
      <c r="E2928" s="64">
        <v>44208</v>
      </c>
      <c r="F2928" s="65">
        <v>44208</v>
      </c>
      <c r="G2928" s="64">
        <v>44208.919174386574</v>
      </c>
    </row>
    <row r="2929" spans="1:7" outlineLevel="1" x14ac:dyDescent="0.25">
      <c r="A2929" t="s">
        <v>109</v>
      </c>
      <c r="B2929" t="str">
        <f t="shared" si="45"/>
        <v>SAR44207</v>
      </c>
      <c r="C2929" s="36" t="s">
        <v>328</v>
      </c>
      <c r="D2929" s="63">
        <v>0.34089999999999998</v>
      </c>
      <c r="E2929" s="64">
        <v>44207</v>
      </c>
      <c r="F2929" s="65">
        <v>44207</v>
      </c>
      <c r="G2929" s="64">
        <v>44207.919183645834</v>
      </c>
    </row>
    <row r="2930" spans="1:7" outlineLevel="1" x14ac:dyDescent="0.25">
      <c r="A2930" t="s">
        <v>109</v>
      </c>
      <c r="B2930" t="str">
        <f t="shared" si="45"/>
        <v>SAR44204</v>
      </c>
      <c r="C2930" s="36" t="s">
        <v>328</v>
      </c>
      <c r="D2930" s="63">
        <v>0.33860000000000001</v>
      </c>
      <c r="E2930" s="64">
        <v>44204</v>
      </c>
      <c r="F2930" s="65">
        <v>44206</v>
      </c>
      <c r="G2930" s="64">
        <v>44204.917911539349</v>
      </c>
    </row>
    <row r="2931" spans="1:7" outlineLevel="1" x14ac:dyDescent="0.25">
      <c r="A2931" t="s">
        <v>109</v>
      </c>
      <c r="B2931" t="str">
        <f t="shared" si="45"/>
        <v>SAR44203</v>
      </c>
      <c r="C2931" s="36" t="s">
        <v>328</v>
      </c>
      <c r="D2931" s="63">
        <v>0.3387</v>
      </c>
      <c r="E2931" s="64">
        <v>44203</v>
      </c>
      <c r="F2931" s="65">
        <v>44203</v>
      </c>
      <c r="G2931" s="64">
        <v>44203.917849456018</v>
      </c>
    </row>
    <row r="2932" spans="1:7" outlineLevel="1" x14ac:dyDescent="0.25">
      <c r="A2932" t="s">
        <v>109</v>
      </c>
      <c r="B2932" t="str">
        <f t="shared" si="45"/>
        <v>SAR44202</v>
      </c>
      <c r="C2932" s="36" t="s">
        <v>328</v>
      </c>
      <c r="D2932" s="63">
        <v>0.33810000000000001</v>
      </c>
      <c r="E2932" s="64">
        <v>44202</v>
      </c>
      <c r="F2932" s="65">
        <v>44202</v>
      </c>
      <c r="G2932" s="64">
        <v>44202.917833414351</v>
      </c>
    </row>
    <row r="2933" spans="1:7" outlineLevel="1" x14ac:dyDescent="0.25">
      <c r="A2933" t="s">
        <v>109</v>
      </c>
      <c r="B2933" t="str">
        <f t="shared" si="45"/>
        <v>SAR44201</v>
      </c>
      <c r="C2933" s="36" t="s">
        <v>328</v>
      </c>
      <c r="D2933" s="63">
        <v>0.3387</v>
      </c>
      <c r="E2933" s="64">
        <v>44201</v>
      </c>
      <c r="F2933" s="65">
        <v>44201</v>
      </c>
      <c r="G2933" s="64">
        <v>44201.917751851855</v>
      </c>
    </row>
    <row r="2934" spans="1:7" outlineLevel="1" x14ac:dyDescent="0.25">
      <c r="A2934" t="s">
        <v>109</v>
      </c>
      <c r="B2934" t="str">
        <f t="shared" si="45"/>
        <v>SAR44200</v>
      </c>
      <c r="C2934" s="36" t="s">
        <v>328</v>
      </c>
      <c r="D2934" s="63">
        <v>0.33989999999999998</v>
      </c>
      <c r="E2934" s="64">
        <v>44200</v>
      </c>
      <c r="F2934" s="65">
        <v>44200</v>
      </c>
      <c r="G2934" s="64">
        <v>44200.917732789349</v>
      </c>
    </row>
    <row r="2935" spans="1:7" outlineLevel="1" x14ac:dyDescent="0.25">
      <c r="A2935" t="s">
        <v>109</v>
      </c>
      <c r="B2935" t="str">
        <f t="shared" si="45"/>
        <v>SAR44196</v>
      </c>
      <c r="C2935" s="36" t="s">
        <v>328</v>
      </c>
      <c r="D2935" s="63">
        <v>0.33939999999999998</v>
      </c>
      <c r="E2935" s="64">
        <v>44196</v>
      </c>
      <c r="F2935" s="65">
        <v>44199</v>
      </c>
      <c r="G2935" s="64">
        <v>44196.917571180558</v>
      </c>
    </row>
    <row r="2936" spans="1:7" outlineLevel="1" x14ac:dyDescent="0.25">
      <c r="A2936" t="s">
        <v>109</v>
      </c>
      <c r="B2936" t="str">
        <f t="shared" si="45"/>
        <v>SAR44195</v>
      </c>
      <c r="C2936" s="36" t="s">
        <v>328</v>
      </c>
      <c r="D2936" s="63">
        <v>0.34029999999999999</v>
      </c>
      <c r="E2936" s="64">
        <v>44195</v>
      </c>
      <c r="F2936" s="65">
        <v>44195</v>
      </c>
      <c r="G2936" s="64">
        <v>44195.917573298611</v>
      </c>
    </row>
    <row r="2937" spans="1:7" outlineLevel="1" x14ac:dyDescent="0.25">
      <c r="A2937" t="s">
        <v>109</v>
      </c>
      <c r="B2937" t="str">
        <f t="shared" si="45"/>
        <v>SAR44194</v>
      </c>
      <c r="C2937" s="36" t="s">
        <v>328</v>
      </c>
      <c r="D2937" s="63">
        <v>0.3412</v>
      </c>
      <c r="E2937" s="64">
        <v>44194</v>
      </c>
      <c r="F2937" s="65">
        <v>44194</v>
      </c>
      <c r="G2937" s="64">
        <v>44194.917537766203</v>
      </c>
    </row>
    <row r="2938" spans="1:7" outlineLevel="1" x14ac:dyDescent="0.25">
      <c r="A2938" t="s">
        <v>109</v>
      </c>
      <c r="B2938" t="str">
        <f t="shared" si="45"/>
        <v>SAR44189</v>
      </c>
      <c r="C2938" s="36" t="s">
        <v>328</v>
      </c>
      <c r="D2938" s="63">
        <v>0.34200000000000003</v>
      </c>
      <c r="E2938" s="64">
        <v>44189</v>
      </c>
      <c r="F2938" s="65">
        <v>44193</v>
      </c>
      <c r="G2938" s="64">
        <v>44189.917329016207</v>
      </c>
    </row>
    <row r="2939" spans="1:7" outlineLevel="1" x14ac:dyDescent="0.25">
      <c r="A2939" t="s">
        <v>109</v>
      </c>
      <c r="B2939" t="str">
        <f t="shared" si="45"/>
        <v>SAR44188</v>
      </c>
      <c r="C2939" s="36" t="s">
        <v>328</v>
      </c>
      <c r="D2939" s="63">
        <v>0.34260000000000002</v>
      </c>
      <c r="E2939" s="64">
        <v>44188</v>
      </c>
      <c r="F2939" s="65">
        <v>44188</v>
      </c>
      <c r="G2939" s="64">
        <v>44188.917328854164</v>
      </c>
    </row>
    <row r="2940" spans="1:7" outlineLevel="1" x14ac:dyDescent="0.25">
      <c r="A2940" t="s">
        <v>109</v>
      </c>
      <c r="B2940" t="str">
        <f t="shared" si="45"/>
        <v>SAR44187</v>
      </c>
      <c r="C2940" s="36" t="s">
        <v>328</v>
      </c>
      <c r="D2940" s="63">
        <v>0.34399999999999997</v>
      </c>
      <c r="E2940" s="64">
        <v>44187</v>
      </c>
      <c r="F2940" s="65">
        <v>44187</v>
      </c>
      <c r="G2940" s="64">
        <v>44187.917285185184</v>
      </c>
    </row>
    <row r="2941" spans="1:7" outlineLevel="1" x14ac:dyDescent="0.25">
      <c r="A2941" t="s">
        <v>109</v>
      </c>
      <c r="B2941" t="str">
        <f t="shared" si="45"/>
        <v>SAR44186</v>
      </c>
      <c r="C2941" s="36" t="s">
        <v>328</v>
      </c>
      <c r="D2941" s="63">
        <v>0.34250000000000003</v>
      </c>
      <c r="E2941" s="64">
        <v>44186</v>
      </c>
      <c r="F2941" s="65">
        <v>44186</v>
      </c>
      <c r="G2941" s="64">
        <v>44186.917208645835</v>
      </c>
    </row>
    <row r="2942" spans="1:7" outlineLevel="1" x14ac:dyDescent="0.25">
      <c r="A2942" t="s">
        <v>109</v>
      </c>
      <c r="B2942" t="str">
        <f t="shared" si="45"/>
        <v>SAR44183</v>
      </c>
      <c r="C2942" s="36" t="s">
        <v>328</v>
      </c>
      <c r="D2942" s="63">
        <v>0.34050000000000002</v>
      </c>
      <c r="E2942" s="64">
        <v>44183</v>
      </c>
      <c r="F2942" s="65">
        <v>44185</v>
      </c>
      <c r="G2942" s="64">
        <v>44183.918056944443</v>
      </c>
    </row>
    <row r="2943" spans="1:7" outlineLevel="1" x14ac:dyDescent="0.25">
      <c r="A2943" t="s">
        <v>109</v>
      </c>
      <c r="B2943" t="str">
        <f t="shared" si="45"/>
        <v>SAR44182</v>
      </c>
      <c r="C2943" s="36" t="s">
        <v>328</v>
      </c>
      <c r="D2943" s="63">
        <v>0.33900000000000002</v>
      </c>
      <c r="E2943" s="64">
        <v>44182</v>
      </c>
      <c r="F2943" s="65">
        <v>44182</v>
      </c>
      <c r="G2943" s="64">
        <v>44182.918008564811</v>
      </c>
    </row>
    <row r="2944" spans="1:7" outlineLevel="1" x14ac:dyDescent="0.25">
      <c r="A2944" t="s">
        <v>109</v>
      </c>
      <c r="B2944" t="str">
        <f t="shared" si="45"/>
        <v>SAR44181</v>
      </c>
      <c r="C2944" s="36" t="s">
        <v>328</v>
      </c>
      <c r="D2944" s="63">
        <v>0.33989999999999998</v>
      </c>
      <c r="E2944" s="64">
        <v>44181</v>
      </c>
      <c r="F2944" s="65">
        <v>44181</v>
      </c>
      <c r="G2944" s="64">
        <v>44181.917786226855</v>
      </c>
    </row>
    <row r="2945" spans="1:7" outlineLevel="1" x14ac:dyDescent="0.25">
      <c r="A2945" t="s">
        <v>109</v>
      </c>
      <c r="B2945" t="str">
        <f t="shared" si="45"/>
        <v>SAR44180</v>
      </c>
      <c r="C2945" s="36" t="s">
        <v>328</v>
      </c>
      <c r="D2945" s="63">
        <v>0.33910000000000001</v>
      </c>
      <c r="E2945" s="64">
        <v>44180</v>
      </c>
      <c r="F2945" s="65">
        <v>44180</v>
      </c>
      <c r="G2945" s="64">
        <v>44180.917759108794</v>
      </c>
    </row>
    <row r="2946" spans="1:7" outlineLevel="1" x14ac:dyDescent="0.25">
      <c r="A2946" t="s">
        <v>109</v>
      </c>
      <c r="B2946" t="str">
        <f t="shared" si="45"/>
        <v>SAR44179</v>
      </c>
      <c r="C2946" s="36" t="s">
        <v>328</v>
      </c>
      <c r="D2946" s="63">
        <v>0.34010000000000001</v>
      </c>
      <c r="E2946" s="64">
        <v>44179</v>
      </c>
      <c r="F2946" s="65">
        <v>44179</v>
      </c>
      <c r="G2946" s="64">
        <v>44179.917695636577</v>
      </c>
    </row>
    <row r="2947" spans="1:7" outlineLevel="1" x14ac:dyDescent="0.25">
      <c r="A2947" t="s">
        <v>109</v>
      </c>
      <c r="B2947" t="str">
        <f t="shared" si="45"/>
        <v>SAR44176</v>
      </c>
      <c r="C2947" s="36" t="s">
        <v>328</v>
      </c>
      <c r="D2947" s="63">
        <v>0.34039999999999998</v>
      </c>
      <c r="E2947" s="64">
        <v>44176</v>
      </c>
      <c r="F2947" s="65">
        <v>44178</v>
      </c>
      <c r="G2947" s="64">
        <v>44176.917604745373</v>
      </c>
    </row>
    <row r="2948" spans="1:7" outlineLevel="1" x14ac:dyDescent="0.25">
      <c r="A2948" t="s">
        <v>109</v>
      </c>
      <c r="B2948" t="str">
        <f t="shared" si="45"/>
        <v>SAR44175</v>
      </c>
      <c r="C2948" s="36" t="s">
        <v>328</v>
      </c>
      <c r="D2948" s="63">
        <v>0.33950000000000002</v>
      </c>
      <c r="E2948" s="64">
        <v>44175</v>
      </c>
      <c r="F2948" s="65">
        <v>44175</v>
      </c>
      <c r="G2948" s="64">
        <v>44175.917578009263</v>
      </c>
    </row>
    <row r="2949" spans="1:7" outlineLevel="1" x14ac:dyDescent="0.25">
      <c r="A2949" t="s">
        <v>109</v>
      </c>
      <c r="B2949" t="str">
        <f t="shared" si="45"/>
        <v>SAR44174</v>
      </c>
      <c r="C2949" s="36" t="s">
        <v>328</v>
      </c>
      <c r="D2949" s="63">
        <v>0.34129999999999999</v>
      </c>
      <c r="E2949" s="64">
        <v>44174</v>
      </c>
      <c r="F2949" s="65">
        <v>44174</v>
      </c>
      <c r="G2949" s="64">
        <v>44174.917545254626</v>
      </c>
    </row>
    <row r="2950" spans="1:7" outlineLevel="1" x14ac:dyDescent="0.25">
      <c r="A2950" t="s">
        <v>109</v>
      </c>
      <c r="B2950" t="str">
        <f t="shared" ref="B2950:B3013" si="46">C2950&amp;E2950</f>
        <v>SAR44173</v>
      </c>
      <c r="C2950" s="36" t="s">
        <v>328</v>
      </c>
      <c r="D2950" s="63">
        <v>0.34139999999999998</v>
      </c>
      <c r="E2950" s="64">
        <v>44173</v>
      </c>
      <c r="F2950" s="65">
        <v>44173</v>
      </c>
      <c r="G2950" s="64">
        <v>44173.917465740742</v>
      </c>
    </row>
    <row r="2951" spans="1:7" outlineLevel="1" x14ac:dyDescent="0.25">
      <c r="A2951" t="s">
        <v>109</v>
      </c>
      <c r="B2951" t="str">
        <f t="shared" si="46"/>
        <v>SAR44172</v>
      </c>
      <c r="C2951" s="36" t="s">
        <v>328</v>
      </c>
      <c r="D2951" s="63">
        <v>0.3412</v>
      </c>
      <c r="E2951" s="64">
        <v>44172</v>
      </c>
      <c r="F2951" s="65">
        <v>44172</v>
      </c>
      <c r="G2951" s="64">
        <v>44172.917364699075</v>
      </c>
    </row>
    <row r="2952" spans="1:7" outlineLevel="1" x14ac:dyDescent="0.25">
      <c r="A2952" t="s">
        <v>109</v>
      </c>
      <c r="B2952" t="str">
        <f t="shared" si="46"/>
        <v>SAR44169</v>
      </c>
      <c r="C2952" s="36" t="s">
        <v>328</v>
      </c>
      <c r="D2952" s="63">
        <v>0.34129999999999999</v>
      </c>
      <c r="E2952" s="64">
        <v>44169</v>
      </c>
      <c r="F2952" s="65">
        <v>44171</v>
      </c>
      <c r="G2952" s="64">
        <v>44169.917272766201</v>
      </c>
    </row>
    <row r="2953" spans="1:7" outlineLevel="1" x14ac:dyDescent="0.25">
      <c r="A2953" t="s">
        <v>109</v>
      </c>
      <c r="B2953" t="str">
        <f t="shared" si="46"/>
        <v>SAR44168</v>
      </c>
      <c r="C2953" s="36" t="s">
        <v>328</v>
      </c>
      <c r="D2953" s="63">
        <v>0.34339999999999998</v>
      </c>
      <c r="E2953" s="64">
        <v>44168</v>
      </c>
      <c r="F2953" s="65">
        <v>44168</v>
      </c>
      <c r="G2953" s="64">
        <v>44168.917229629631</v>
      </c>
    </row>
    <row r="2954" spans="1:7" outlineLevel="1" x14ac:dyDescent="0.25">
      <c r="A2954" t="s">
        <v>109</v>
      </c>
      <c r="B2954" t="str">
        <f t="shared" si="46"/>
        <v>SAR44167</v>
      </c>
      <c r="C2954" s="36" t="s">
        <v>328</v>
      </c>
      <c r="D2954" s="63">
        <v>0.3448</v>
      </c>
      <c r="E2954" s="64">
        <v>44167</v>
      </c>
      <c r="F2954" s="65">
        <v>44167</v>
      </c>
      <c r="G2954" s="64">
        <v>44167.917205289355</v>
      </c>
    </row>
    <row r="2955" spans="1:7" outlineLevel="1" x14ac:dyDescent="0.25">
      <c r="A2955" t="s">
        <v>109</v>
      </c>
      <c r="B2955" t="str">
        <f t="shared" si="46"/>
        <v>SAR44166</v>
      </c>
      <c r="C2955" s="36" t="s">
        <v>328</v>
      </c>
      <c r="D2955" s="63">
        <v>0.3453</v>
      </c>
      <c r="E2955" s="64">
        <v>44166</v>
      </c>
      <c r="F2955" s="65">
        <v>44166</v>
      </c>
      <c r="G2955" s="64">
        <v>44166.917142395832</v>
      </c>
    </row>
    <row r="2956" spans="1:7" outlineLevel="1" x14ac:dyDescent="0.25">
      <c r="A2956" t="s">
        <v>109</v>
      </c>
      <c r="B2956" t="str">
        <f t="shared" si="46"/>
        <v>SAR44165</v>
      </c>
      <c r="C2956" s="36" t="s">
        <v>328</v>
      </c>
      <c r="D2956" s="63">
        <v>0.34570000000000001</v>
      </c>
      <c r="E2956" s="64">
        <v>44165</v>
      </c>
      <c r="F2956" s="65">
        <v>44165</v>
      </c>
      <c r="G2956" s="64">
        <v>44165.917064849535</v>
      </c>
    </row>
    <row r="2957" spans="1:7" outlineLevel="1" x14ac:dyDescent="0.25">
      <c r="A2957" t="s">
        <v>109</v>
      </c>
      <c r="B2957" t="str">
        <f t="shared" si="46"/>
        <v>SAR44162</v>
      </c>
      <c r="C2957" s="36" t="s">
        <v>328</v>
      </c>
      <c r="D2957" s="63">
        <v>0.34620000000000001</v>
      </c>
      <c r="E2957" s="64">
        <v>44162</v>
      </c>
      <c r="F2957" s="65">
        <v>44164</v>
      </c>
      <c r="G2957" s="64">
        <v>44162.916942326388</v>
      </c>
    </row>
    <row r="2958" spans="1:7" outlineLevel="1" x14ac:dyDescent="0.25">
      <c r="A2958" t="s">
        <v>109</v>
      </c>
      <c r="B2958" t="str">
        <f t="shared" si="46"/>
        <v>SAR44161</v>
      </c>
      <c r="C2958" s="36" t="s">
        <v>328</v>
      </c>
      <c r="D2958" s="63">
        <v>0.34699999999999998</v>
      </c>
      <c r="E2958" s="64">
        <v>44161</v>
      </c>
      <c r="F2958" s="65">
        <v>44161</v>
      </c>
      <c r="G2958" s="64">
        <v>44161.916928275466</v>
      </c>
    </row>
    <row r="2959" spans="1:7" outlineLevel="1" x14ac:dyDescent="0.25">
      <c r="A2959" t="s">
        <v>109</v>
      </c>
      <c r="B2959" t="str">
        <f t="shared" si="46"/>
        <v>SAR44160</v>
      </c>
      <c r="C2959" s="36" t="s">
        <v>328</v>
      </c>
      <c r="D2959" s="63">
        <v>0.34670000000000001</v>
      </c>
      <c r="E2959" s="64">
        <v>44160</v>
      </c>
      <c r="F2959" s="65">
        <v>44160</v>
      </c>
      <c r="G2959" s="64">
        <v>44160.916847418979</v>
      </c>
    </row>
    <row r="2960" spans="1:7" outlineLevel="1" x14ac:dyDescent="0.25">
      <c r="A2960" t="s">
        <v>109</v>
      </c>
      <c r="B2960" t="str">
        <f t="shared" si="46"/>
        <v>SAR44159</v>
      </c>
      <c r="C2960" s="36" t="s">
        <v>328</v>
      </c>
      <c r="D2960" s="63">
        <v>0.34749999999999998</v>
      </c>
      <c r="E2960" s="64">
        <v>44159</v>
      </c>
      <c r="F2960" s="65">
        <v>44159</v>
      </c>
      <c r="G2960" s="64">
        <v>44159.916795636571</v>
      </c>
    </row>
    <row r="2961" spans="1:7" outlineLevel="1" x14ac:dyDescent="0.25">
      <c r="A2961" t="s">
        <v>109</v>
      </c>
      <c r="B2961" t="str">
        <f t="shared" si="46"/>
        <v>SAR44158</v>
      </c>
      <c r="C2961" s="36" t="s">
        <v>328</v>
      </c>
      <c r="D2961" s="63">
        <v>0.3488</v>
      </c>
      <c r="E2961" s="64">
        <v>44158</v>
      </c>
      <c r="F2961" s="65">
        <v>44158</v>
      </c>
      <c r="G2961" s="64">
        <v>44158.91676443287</v>
      </c>
    </row>
    <row r="2962" spans="1:7" outlineLevel="1" x14ac:dyDescent="0.25">
      <c r="A2962" t="s">
        <v>109</v>
      </c>
      <c r="B2962" t="str">
        <f t="shared" si="46"/>
        <v>SAR44155</v>
      </c>
      <c r="C2962" s="36" t="s">
        <v>328</v>
      </c>
      <c r="D2962" s="63">
        <v>0.34849999999999998</v>
      </c>
      <c r="E2962" s="64">
        <v>44155</v>
      </c>
      <c r="F2962" s="65">
        <v>44157</v>
      </c>
      <c r="G2962" s="64">
        <v>44155.918238969905</v>
      </c>
    </row>
    <row r="2963" spans="1:7" outlineLevel="1" x14ac:dyDescent="0.25">
      <c r="A2963" t="s">
        <v>109</v>
      </c>
      <c r="B2963" t="str">
        <f t="shared" si="46"/>
        <v>SAR44154</v>
      </c>
      <c r="C2963" s="36" t="s">
        <v>328</v>
      </c>
      <c r="D2963" s="63">
        <v>0.34889999999999999</v>
      </c>
      <c r="E2963" s="64">
        <v>44154</v>
      </c>
      <c r="F2963" s="65">
        <v>44154</v>
      </c>
      <c r="G2963" s="64">
        <v>44154.918178009262</v>
      </c>
    </row>
    <row r="2964" spans="1:7" outlineLevel="1" x14ac:dyDescent="0.25">
      <c r="A2964" t="s">
        <v>109</v>
      </c>
      <c r="B2964" t="str">
        <f t="shared" si="46"/>
        <v>SAR44153</v>
      </c>
      <c r="C2964" s="36" t="s">
        <v>328</v>
      </c>
      <c r="D2964" s="63">
        <v>0.3483</v>
      </c>
      <c r="E2964" s="64">
        <v>44153</v>
      </c>
      <c r="F2964" s="65">
        <v>44153</v>
      </c>
      <c r="G2964" s="64">
        <v>44153.918149502315</v>
      </c>
    </row>
    <row r="2965" spans="1:7" outlineLevel="1" x14ac:dyDescent="0.25">
      <c r="A2965" t="s">
        <v>109</v>
      </c>
      <c r="B2965" t="str">
        <f t="shared" si="46"/>
        <v>SAR44152</v>
      </c>
      <c r="C2965" s="36" t="s">
        <v>328</v>
      </c>
      <c r="D2965" s="63">
        <v>0.34910000000000002</v>
      </c>
      <c r="E2965" s="64">
        <v>44152</v>
      </c>
      <c r="F2965" s="65">
        <v>44152</v>
      </c>
      <c r="G2965" s="64">
        <v>44152.918135150459</v>
      </c>
    </row>
    <row r="2966" spans="1:7" outlineLevel="1" x14ac:dyDescent="0.25">
      <c r="A2966" t="s">
        <v>109</v>
      </c>
      <c r="B2966" t="str">
        <f t="shared" si="46"/>
        <v>SAR44151</v>
      </c>
      <c r="C2966" s="36" t="s">
        <v>328</v>
      </c>
      <c r="D2966" s="63">
        <v>0.34889999999999999</v>
      </c>
      <c r="E2966" s="64">
        <v>44151</v>
      </c>
      <c r="F2966" s="65">
        <v>44151</v>
      </c>
      <c r="G2966" s="64">
        <v>44151.918084606485</v>
      </c>
    </row>
    <row r="2967" spans="1:7" outlineLevel="1" x14ac:dyDescent="0.25">
      <c r="A2967" t="s">
        <v>109</v>
      </c>
      <c r="B2967" t="str">
        <f t="shared" si="46"/>
        <v>SAR44148</v>
      </c>
      <c r="C2967" s="36" t="s">
        <v>328</v>
      </c>
      <c r="D2967" s="63">
        <v>0.35049999999999998</v>
      </c>
      <c r="E2967" s="64">
        <v>44148</v>
      </c>
      <c r="F2967" s="65">
        <v>44150</v>
      </c>
      <c r="G2967" s="64">
        <v>44148.917906516202</v>
      </c>
    </row>
    <row r="2968" spans="1:7" outlineLevel="1" x14ac:dyDescent="0.25">
      <c r="A2968" t="s">
        <v>109</v>
      </c>
      <c r="B2968" t="str">
        <f t="shared" si="46"/>
        <v>SAR44147</v>
      </c>
      <c r="C2968" s="36" t="s">
        <v>328</v>
      </c>
      <c r="D2968" s="63">
        <v>0.34989999999999999</v>
      </c>
      <c r="E2968" s="64">
        <v>44147</v>
      </c>
      <c r="F2968" s="65">
        <v>44147</v>
      </c>
      <c r="G2968" s="64">
        <v>44147.917910613425</v>
      </c>
    </row>
    <row r="2969" spans="1:7" outlineLevel="1" x14ac:dyDescent="0.25">
      <c r="A2969" t="s">
        <v>109</v>
      </c>
      <c r="B2969" t="str">
        <f t="shared" si="46"/>
        <v>SAR44145</v>
      </c>
      <c r="C2969" s="36" t="s">
        <v>328</v>
      </c>
      <c r="D2969" s="63">
        <v>0.34710000000000002</v>
      </c>
      <c r="E2969" s="64">
        <v>44145</v>
      </c>
      <c r="F2969" s="65">
        <v>44146</v>
      </c>
      <c r="G2969" s="64">
        <v>44145.917824039352</v>
      </c>
    </row>
    <row r="2970" spans="1:7" outlineLevel="1" x14ac:dyDescent="0.25">
      <c r="A2970" t="s">
        <v>109</v>
      </c>
      <c r="B2970" t="str">
        <f t="shared" si="46"/>
        <v>SAR44144</v>
      </c>
      <c r="C2970" s="36" t="s">
        <v>328</v>
      </c>
      <c r="D2970" s="63">
        <v>0.3458</v>
      </c>
      <c r="E2970" s="64">
        <v>44144</v>
      </c>
      <c r="F2970" s="65">
        <v>44144</v>
      </c>
      <c r="G2970" s="64">
        <v>44144.917735682873</v>
      </c>
    </row>
    <row r="2971" spans="1:7" outlineLevel="1" x14ac:dyDescent="0.25">
      <c r="A2971" t="s">
        <v>109</v>
      </c>
      <c r="B2971" t="str">
        <f t="shared" si="46"/>
        <v>SEK44484</v>
      </c>
      <c r="C2971" s="36" t="s">
        <v>329</v>
      </c>
      <c r="D2971" s="63">
        <v>0.14360000000000001</v>
      </c>
      <c r="E2971" s="64">
        <v>44484</v>
      </c>
      <c r="F2971" s="65">
        <v>73050</v>
      </c>
      <c r="G2971" s="64">
        <v>44484.917950312498</v>
      </c>
    </row>
    <row r="2972" spans="1:7" outlineLevel="1" x14ac:dyDescent="0.25">
      <c r="A2972" t="s">
        <v>109</v>
      </c>
      <c r="B2972" t="str">
        <f t="shared" si="46"/>
        <v>SEK44483</v>
      </c>
      <c r="C2972" s="36" t="s">
        <v>329</v>
      </c>
      <c r="D2972" s="63">
        <v>0.14319999999999999</v>
      </c>
      <c r="E2972" s="64">
        <v>44483</v>
      </c>
      <c r="F2972" s="65">
        <v>44483</v>
      </c>
      <c r="G2972" s="64">
        <v>44483.917875775463</v>
      </c>
    </row>
    <row r="2973" spans="1:7" outlineLevel="1" x14ac:dyDescent="0.25">
      <c r="A2973" t="s">
        <v>109</v>
      </c>
      <c r="B2973" t="str">
        <f t="shared" si="46"/>
        <v>SEK44482</v>
      </c>
      <c r="C2973" s="36" t="s">
        <v>329</v>
      </c>
      <c r="D2973" s="63">
        <v>0.14269999999999999</v>
      </c>
      <c r="E2973" s="64">
        <v>44482</v>
      </c>
      <c r="F2973" s="65">
        <v>44482</v>
      </c>
      <c r="G2973" s="64">
        <v>44482.917871759259</v>
      </c>
    </row>
    <row r="2974" spans="1:7" outlineLevel="1" x14ac:dyDescent="0.25">
      <c r="A2974" t="s">
        <v>109</v>
      </c>
      <c r="B2974" t="str">
        <f t="shared" si="46"/>
        <v>SEK44481</v>
      </c>
      <c r="C2974" s="36" t="s">
        <v>329</v>
      </c>
      <c r="D2974" s="63">
        <v>0.14199999999999999</v>
      </c>
      <c r="E2974" s="64">
        <v>44481</v>
      </c>
      <c r="F2974" s="65">
        <v>44481</v>
      </c>
      <c r="G2974" s="64">
        <v>44481.917802118056</v>
      </c>
    </row>
    <row r="2975" spans="1:7" outlineLevel="1" x14ac:dyDescent="0.25">
      <c r="A2975" t="s">
        <v>109</v>
      </c>
      <c r="B2975" t="str">
        <f t="shared" si="46"/>
        <v>SEK44477</v>
      </c>
      <c r="C2975" s="36" t="s">
        <v>329</v>
      </c>
      <c r="D2975" s="63">
        <v>0.1429</v>
      </c>
      <c r="E2975" s="64">
        <v>44477</v>
      </c>
      <c r="F2975" s="65">
        <v>44480</v>
      </c>
      <c r="G2975" s="64">
        <v>44477.917705868058</v>
      </c>
    </row>
    <row r="2976" spans="1:7" outlineLevel="1" x14ac:dyDescent="0.25">
      <c r="A2976" t="s">
        <v>109</v>
      </c>
      <c r="B2976" t="str">
        <f t="shared" si="46"/>
        <v>SEK44476</v>
      </c>
      <c r="C2976" s="36" t="s">
        <v>329</v>
      </c>
      <c r="D2976" s="63">
        <v>0.14299999999999999</v>
      </c>
      <c r="E2976" s="64">
        <v>44476</v>
      </c>
      <c r="F2976" s="65">
        <v>44476</v>
      </c>
      <c r="G2976" s="64">
        <v>44476.917658101855</v>
      </c>
    </row>
    <row r="2977" spans="1:7" outlineLevel="1" x14ac:dyDescent="0.25">
      <c r="A2977" t="s">
        <v>109</v>
      </c>
      <c r="B2977" t="str">
        <f t="shared" si="46"/>
        <v>SEK44475</v>
      </c>
      <c r="C2977" s="36" t="s">
        <v>329</v>
      </c>
      <c r="D2977" s="63">
        <v>0.14319999999999999</v>
      </c>
      <c r="E2977" s="64">
        <v>44475</v>
      </c>
      <c r="F2977" s="65">
        <v>44475</v>
      </c>
      <c r="G2977" s="64">
        <v>44475.917569062498</v>
      </c>
    </row>
    <row r="2978" spans="1:7" outlineLevel="1" x14ac:dyDescent="0.25">
      <c r="A2978" t="s">
        <v>109</v>
      </c>
      <c r="B2978" t="str">
        <f t="shared" si="46"/>
        <v>SEK44474</v>
      </c>
      <c r="C2978" s="36" t="s">
        <v>329</v>
      </c>
      <c r="D2978" s="63">
        <v>0.14399999999999999</v>
      </c>
      <c r="E2978" s="64">
        <v>44474</v>
      </c>
      <c r="F2978" s="65">
        <v>44474</v>
      </c>
      <c r="G2978" s="64">
        <v>44474.9175412037</v>
      </c>
    </row>
    <row r="2979" spans="1:7" outlineLevel="1" x14ac:dyDescent="0.25">
      <c r="A2979" t="s">
        <v>109</v>
      </c>
      <c r="B2979" t="str">
        <f t="shared" si="46"/>
        <v>SEK44473</v>
      </c>
      <c r="C2979" s="36" t="s">
        <v>329</v>
      </c>
      <c r="D2979" s="63">
        <v>0.14430000000000001</v>
      </c>
      <c r="E2979" s="64">
        <v>44473</v>
      </c>
      <c r="F2979" s="65">
        <v>44473</v>
      </c>
      <c r="G2979" s="64">
        <v>44473.91753564815</v>
      </c>
    </row>
    <row r="2980" spans="1:7" outlineLevel="1" x14ac:dyDescent="0.25">
      <c r="A2980" t="s">
        <v>109</v>
      </c>
      <c r="B2980" t="str">
        <f t="shared" si="46"/>
        <v>SEK44470</v>
      </c>
      <c r="C2980" s="36" t="s">
        <v>329</v>
      </c>
      <c r="D2980" s="63">
        <v>0.14460000000000001</v>
      </c>
      <c r="E2980" s="64">
        <v>44470</v>
      </c>
      <c r="F2980" s="65">
        <v>44472</v>
      </c>
      <c r="G2980" s="64">
        <v>44470.91745385417</v>
      </c>
    </row>
    <row r="2981" spans="1:7" outlineLevel="1" x14ac:dyDescent="0.25">
      <c r="A2981" t="s">
        <v>109</v>
      </c>
      <c r="B2981" t="str">
        <f t="shared" si="46"/>
        <v>SEK44468</v>
      </c>
      <c r="C2981" s="36" t="s">
        <v>329</v>
      </c>
      <c r="D2981" s="63">
        <v>0.14510000000000001</v>
      </c>
      <c r="E2981" s="64">
        <v>44468</v>
      </c>
      <c r="F2981" s="65">
        <v>44469</v>
      </c>
      <c r="G2981" s="64">
        <v>44468.91738900463</v>
      </c>
    </row>
    <row r="2982" spans="1:7" outlineLevel="1" x14ac:dyDescent="0.25">
      <c r="A2982" t="s">
        <v>109</v>
      </c>
      <c r="B2982" t="str">
        <f t="shared" si="46"/>
        <v>SEK44467</v>
      </c>
      <c r="C2982" s="36" t="s">
        <v>329</v>
      </c>
      <c r="D2982" s="63">
        <v>0.1452</v>
      </c>
      <c r="E2982" s="64">
        <v>44467</v>
      </c>
      <c r="F2982" s="65">
        <v>44467</v>
      </c>
      <c r="G2982" s="64">
        <v>44467.917336261577</v>
      </c>
    </row>
    <row r="2983" spans="1:7" outlineLevel="1" x14ac:dyDescent="0.25">
      <c r="A2983" t="s">
        <v>109</v>
      </c>
      <c r="B2983" t="str">
        <f t="shared" si="46"/>
        <v>SEK44466</v>
      </c>
      <c r="C2983" s="36" t="s">
        <v>329</v>
      </c>
      <c r="D2983" s="63">
        <v>0.14530000000000001</v>
      </c>
      <c r="E2983" s="64">
        <v>44466</v>
      </c>
      <c r="F2983" s="65">
        <v>44466</v>
      </c>
      <c r="G2983" s="64">
        <v>44466.917280324073</v>
      </c>
    </row>
    <row r="2984" spans="1:7" outlineLevel="1" x14ac:dyDescent="0.25">
      <c r="A2984" t="s">
        <v>109</v>
      </c>
      <c r="B2984" t="str">
        <f t="shared" si="46"/>
        <v>SEK44463</v>
      </c>
      <c r="C2984" s="36" t="s">
        <v>329</v>
      </c>
      <c r="D2984" s="63">
        <v>0.14649999999999999</v>
      </c>
      <c r="E2984" s="64">
        <v>44463</v>
      </c>
      <c r="F2984" s="65">
        <v>44465</v>
      </c>
      <c r="G2984" s="64">
        <v>44463.917867824071</v>
      </c>
    </row>
    <row r="2985" spans="1:7" outlineLevel="1" x14ac:dyDescent="0.25">
      <c r="A2985" t="s">
        <v>109</v>
      </c>
      <c r="B2985" t="str">
        <f t="shared" si="46"/>
        <v>SEK44462</v>
      </c>
      <c r="C2985" s="36" t="s">
        <v>329</v>
      </c>
      <c r="D2985" s="63">
        <v>0.14660000000000001</v>
      </c>
      <c r="E2985" s="64">
        <v>44462</v>
      </c>
      <c r="F2985" s="65">
        <v>44462</v>
      </c>
      <c r="G2985" s="64">
        <v>44462.917878587963</v>
      </c>
    </row>
    <row r="2986" spans="1:7" outlineLevel="1" x14ac:dyDescent="0.25">
      <c r="A2986" t="s">
        <v>109</v>
      </c>
      <c r="B2986" t="str">
        <f t="shared" si="46"/>
        <v>SEK44461</v>
      </c>
      <c r="C2986" s="36" t="s">
        <v>329</v>
      </c>
      <c r="D2986" s="63">
        <v>0.1472</v>
      </c>
      <c r="E2986" s="64">
        <v>44461</v>
      </c>
      <c r="F2986" s="65">
        <v>44461</v>
      </c>
      <c r="G2986" s="64">
        <v>44461.917839004629</v>
      </c>
    </row>
    <row r="2987" spans="1:7" outlineLevel="1" x14ac:dyDescent="0.25">
      <c r="A2987" t="s">
        <v>109</v>
      </c>
      <c r="B2987" t="str">
        <f t="shared" si="46"/>
        <v>SEK44460</v>
      </c>
      <c r="C2987" s="36" t="s">
        <v>329</v>
      </c>
      <c r="D2987" s="63">
        <v>0.14749999999999999</v>
      </c>
      <c r="E2987" s="64">
        <v>44460</v>
      </c>
      <c r="F2987" s="65">
        <v>44460</v>
      </c>
      <c r="G2987" s="64">
        <v>44460.917817013891</v>
      </c>
    </row>
    <row r="2988" spans="1:7" outlineLevel="1" x14ac:dyDescent="0.25">
      <c r="A2988" t="s">
        <v>109</v>
      </c>
      <c r="B2988" t="str">
        <f t="shared" si="46"/>
        <v>SEK44459</v>
      </c>
      <c r="C2988" s="36" t="s">
        <v>329</v>
      </c>
      <c r="D2988" s="63">
        <v>0.1474</v>
      </c>
      <c r="E2988" s="64">
        <v>44459</v>
      </c>
      <c r="F2988" s="65">
        <v>44459</v>
      </c>
      <c r="G2988" s="64">
        <v>44459.917747418978</v>
      </c>
    </row>
    <row r="2989" spans="1:7" outlineLevel="1" x14ac:dyDescent="0.25">
      <c r="A2989" t="s">
        <v>109</v>
      </c>
      <c r="B2989" t="str">
        <f t="shared" si="46"/>
        <v>SEK44456</v>
      </c>
      <c r="C2989" s="36" t="s">
        <v>329</v>
      </c>
      <c r="D2989" s="63">
        <v>0.14680000000000001</v>
      </c>
      <c r="E2989" s="64">
        <v>44456</v>
      </c>
      <c r="F2989" s="65">
        <v>44458</v>
      </c>
      <c r="G2989" s="64">
        <v>44456.917653553239</v>
      </c>
    </row>
    <row r="2990" spans="1:7" outlineLevel="1" x14ac:dyDescent="0.25">
      <c r="A2990" t="s">
        <v>109</v>
      </c>
      <c r="B2990" t="str">
        <f t="shared" si="46"/>
        <v>SEK44455</v>
      </c>
      <c r="C2990" s="36" t="s">
        <v>329</v>
      </c>
      <c r="D2990" s="63">
        <v>0.14680000000000001</v>
      </c>
      <c r="E2990" s="64">
        <v>44455</v>
      </c>
      <c r="F2990" s="65">
        <v>44455</v>
      </c>
      <c r="G2990" s="64">
        <v>44455.917641932872</v>
      </c>
    </row>
    <row r="2991" spans="1:7" outlineLevel="1" x14ac:dyDescent="0.25">
      <c r="A2991" t="s">
        <v>109</v>
      </c>
      <c r="B2991" t="str">
        <f t="shared" si="46"/>
        <v>SEK44454</v>
      </c>
      <c r="C2991" s="36" t="s">
        <v>329</v>
      </c>
      <c r="D2991" s="63">
        <v>0.1474</v>
      </c>
      <c r="E2991" s="64">
        <v>44454</v>
      </c>
      <c r="F2991" s="65">
        <v>44454</v>
      </c>
      <c r="G2991" s="64">
        <v>44454.917585960648</v>
      </c>
    </row>
    <row r="2992" spans="1:7" outlineLevel="1" x14ac:dyDescent="0.25">
      <c r="A2992" t="s">
        <v>109</v>
      </c>
      <c r="B2992" t="str">
        <f t="shared" si="46"/>
        <v>SEK44453</v>
      </c>
      <c r="C2992" s="36" t="s">
        <v>329</v>
      </c>
      <c r="D2992" s="63">
        <v>0.1474</v>
      </c>
      <c r="E2992" s="64">
        <v>44453</v>
      </c>
      <c r="F2992" s="65">
        <v>44453</v>
      </c>
      <c r="G2992" s="64">
        <v>44453.917549039354</v>
      </c>
    </row>
    <row r="2993" spans="1:7" outlineLevel="1" x14ac:dyDescent="0.25">
      <c r="A2993" t="s">
        <v>109</v>
      </c>
      <c r="B2993" t="str">
        <f t="shared" si="46"/>
        <v>SEK44452</v>
      </c>
      <c r="C2993" s="36" t="s">
        <v>329</v>
      </c>
      <c r="D2993" s="63">
        <v>0.1469</v>
      </c>
      <c r="E2993" s="64">
        <v>44452</v>
      </c>
      <c r="F2993" s="65">
        <v>44452</v>
      </c>
      <c r="G2993" s="64">
        <v>44452.917141053244</v>
      </c>
    </row>
    <row r="2994" spans="1:7" outlineLevel="1" x14ac:dyDescent="0.25">
      <c r="A2994" t="s">
        <v>109</v>
      </c>
      <c r="B2994" t="str">
        <f t="shared" si="46"/>
        <v>SEK44449</v>
      </c>
      <c r="C2994" s="36" t="s">
        <v>329</v>
      </c>
      <c r="D2994" s="63">
        <v>0.14660000000000001</v>
      </c>
      <c r="E2994" s="64">
        <v>44449</v>
      </c>
      <c r="F2994" s="65">
        <v>44451</v>
      </c>
      <c r="G2994" s="64">
        <v>44449.917072071759</v>
      </c>
    </row>
    <row r="2995" spans="1:7" outlineLevel="1" x14ac:dyDescent="0.25">
      <c r="A2995" t="s">
        <v>109</v>
      </c>
      <c r="B2995" t="str">
        <f t="shared" si="46"/>
        <v>SEK44448</v>
      </c>
      <c r="C2995" s="36" t="s">
        <v>329</v>
      </c>
      <c r="D2995" s="63">
        <v>0.14699999999999999</v>
      </c>
      <c r="E2995" s="64">
        <v>44448</v>
      </c>
      <c r="F2995" s="65">
        <v>44448</v>
      </c>
      <c r="G2995" s="64">
        <v>44448.916998726854</v>
      </c>
    </row>
    <row r="2996" spans="1:7" outlineLevel="1" x14ac:dyDescent="0.25">
      <c r="A2996" t="s">
        <v>109</v>
      </c>
      <c r="B2996" t="str">
        <f t="shared" si="46"/>
        <v>SEK44447</v>
      </c>
      <c r="C2996" s="36" t="s">
        <v>329</v>
      </c>
      <c r="D2996" s="63">
        <v>0.14710000000000001</v>
      </c>
      <c r="E2996" s="64">
        <v>44447</v>
      </c>
      <c r="F2996" s="65">
        <v>44447</v>
      </c>
      <c r="G2996" s="64">
        <v>44447.916981365743</v>
      </c>
    </row>
    <row r="2997" spans="1:7" outlineLevel="1" x14ac:dyDescent="0.25">
      <c r="A2997" t="s">
        <v>109</v>
      </c>
      <c r="B2997" t="str">
        <f t="shared" si="46"/>
        <v>SEK44446</v>
      </c>
      <c r="C2997" s="36" t="s">
        <v>329</v>
      </c>
      <c r="D2997" s="63">
        <v>0.14710000000000001</v>
      </c>
      <c r="E2997" s="64">
        <v>44446</v>
      </c>
      <c r="F2997" s="65">
        <v>44446</v>
      </c>
      <c r="G2997" s="64">
        <v>44446.91695471065</v>
      </c>
    </row>
    <row r="2998" spans="1:7" outlineLevel="1" x14ac:dyDescent="0.25">
      <c r="A2998" t="s">
        <v>109</v>
      </c>
      <c r="B2998" t="str">
        <f t="shared" si="46"/>
        <v>SEK44442</v>
      </c>
      <c r="C2998" s="36" t="s">
        <v>329</v>
      </c>
      <c r="D2998" s="63">
        <v>0.14649999999999999</v>
      </c>
      <c r="E2998" s="64">
        <v>44442</v>
      </c>
      <c r="F2998" s="65">
        <v>44445</v>
      </c>
      <c r="G2998" s="64">
        <v>44442.916798726852</v>
      </c>
    </row>
    <row r="2999" spans="1:7" outlineLevel="1" x14ac:dyDescent="0.25">
      <c r="A2999" t="s">
        <v>109</v>
      </c>
      <c r="B2999" t="str">
        <f t="shared" si="46"/>
        <v>SEK44441</v>
      </c>
      <c r="C2999" s="36" t="s">
        <v>329</v>
      </c>
      <c r="D2999" s="63">
        <v>0.14649999999999999</v>
      </c>
      <c r="E2999" s="64">
        <v>44441</v>
      </c>
      <c r="F2999" s="65">
        <v>44441</v>
      </c>
      <c r="G2999" s="64">
        <v>44441.916770370372</v>
      </c>
    </row>
    <row r="3000" spans="1:7" outlineLevel="1" x14ac:dyDescent="0.25">
      <c r="A3000" t="s">
        <v>109</v>
      </c>
      <c r="B3000" t="str">
        <f t="shared" si="46"/>
        <v>SEK44440</v>
      </c>
      <c r="C3000" s="36" t="s">
        <v>329</v>
      </c>
      <c r="D3000" s="63">
        <v>0.14649999999999999</v>
      </c>
      <c r="E3000" s="64">
        <v>44440</v>
      </c>
      <c r="F3000" s="65">
        <v>44440</v>
      </c>
      <c r="G3000" s="64">
        <v>44440.916771493059</v>
      </c>
    </row>
    <row r="3001" spans="1:7" outlineLevel="1" x14ac:dyDescent="0.25">
      <c r="A3001" t="s">
        <v>109</v>
      </c>
      <c r="B3001" t="str">
        <f t="shared" si="46"/>
        <v>SEK44439</v>
      </c>
      <c r="C3001" s="36" t="s">
        <v>329</v>
      </c>
      <c r="D3001" s="63">
        <v>0.1464</v>
      </c>
      <c r="E3001" s="64">
        <v>44439</v>
      </c>
      <c r="F3001" s="65">
        <v>44439</v>
      </c>
      <c r="G3001" s="64">
        <v>44439.920156793982</v>
      </c>
    </row>
    <row r="3002" spans="1:7" outlineLevel="1" x14ac:dyDescent="0.25">
      <c r="A3002" t="s">
        <v>109</v>
      </c>
      <c r="B3002" t="str">
        <f t="shared" si="46"/>
        <v>SEK44438</v>
      </c>
      <c r="C3002" s="36" t="s">
        <v>329</v>
      </c>
      <c r="D3002" s="63">
        <v>0.14610000000000001</v>
      </c>
      <c r="E3002" s="64">
        <v>44438</v>
      </c>
      <c r="F3002" s="65">
        <v>44438</v>
      </c>
      <c r="G3002" s="64">
        <v>44438.92015578704</v>
      </c>
    </row>
    <row r="3003" spans="1:7" outlineLevel="1" x14ac:dyDescent="0.25">
      <c r="A3003" t="s">
        <v>109</v>
      </c>
      <c r="B3003" t="str">
        <f t="shared" si="46"/>
        <v>SEK44435</v>
      </c>
      <c r="C3003" s="36" t="s">
        <v>329</v>
      </c>
      <c r="D3003" s="63">
        <v>0.1459</v>
      </c>
      <c r="E3003" s="64">
        <v>44435</v>
      </c>
      <c r="F3003" s="65">
        <v>44437</v>
      </c>
      <c r="G3003" s="64">
        <v>44435.920084837962</v>
      </c>
    </row>
    <row r="3004" spans="1:7" outlineLevel="1" x14ac:dyDescent="0.25">
      <c r="A3004" t="s">
        <v>109</v>
      </c>
      <c r="B3004" t="str">
        <f t="shared" si="46"/>
        <v>SEK44434</v>
      </c>
      <c r="C3004" s="36" t="s">
        <v>329</v>
      </c>
      <c r="D3004" s="63">
        <v>0.1452</v>
      </c>
      <c r="E3004" s="64">
        <v>44434</v>
      </c>
      <c r="F3004" s="65">
        <v>44434</v>
      </c>
      <c r="G3004" s="64">
        <v>44434.919944907408</v>
      </c>
    </row>
    <row r="3005" spans="1:7" outlineLevel="1" x14ac:dyDescent="0.25">
      <c r="A3005" t="s">
        <v>109</v>
      </c>
      <c r="B3005" t="str">
        <f t="shared" si="46"/>
        <v>SEK44433</v>
      </c>
      <c r="C3005" s="36" t="s">
        <v>329</v>
      </c>
      <c r="D3005" s="63">
        <v>0.14510000000000001</v>
      </c>
      <c r="E3005" s="64">
        <v>44433</v>
      </c>
      <c r="F3005" s="65">
        <v>44433</v>
      </c>
      <c r="G3005" s="64">
        <v>44433.919950543983</v>
      </c>
    </row>
    <row r="3006" spans="1:7" outlineLevel="1" x14ac:dyDescent="0.25">
      <c r="A3006" t="s">
        <v>109</v>
      </c>
      <c r="B3006" t="str">
        <f t="shared" si="46"/>
        <v>SEK44432</v>
      </c>
      <c r="C3006" s="36" t="s">
        <v>329</v>
      </c>
      <c r="D3006" s="63">
        <v>0.14499999999999999</v>
      </c>
      <c r="E3006" s="64">
        <v>44432</v>
      </c>
      <c r="F3006" s="65">
        <v>44432</v>
      </c>
      <c r="G3006" s="64">
        <v>44432.919876006941</v>
      </c>
    </row>
    <row r="3007" spans="1:7" outlineLevel="1" x14ac:dyDescent="0.25">
      <c r="A3007" t="s">
        <v>109</v>
      </c>
      <c r="B3007" t="str">
        <f t="shared" si="46"/>
        <v>SEK44431</v>
      </c>
      <c r="C3007" s="36" t="s">
        <v>329</v>
      </c>
      <c r="D3007" s="63">
        <v>0.1454</v>
      </c>
      <c r="E3007" s="64">
        <v>44431</v>
      </c>
      <c r="F3007" s="65">
        <v>44431</v>
      </c>
      <c r="G3007" s="64">
        <v>44431.919861076392</v>
      </c>
    </row>
    <row r="3008" spans="1:7" outlineLevel="1" x14ac:dyDescent="0.25">
      <c r="A3008" t="s">
        <v>109</v>
      </c>
      <c r="B3008" t="str">
        <f t="shared" si="46"/>
        <v>SEK44428</v>
      </c>
      <c r="C3008" s="36" t="s">
        <v>329</v>
      </c>
      <c r="D3008" s="63">
        <v>0.14580000000000001</v>
      </c>
      <c r="E3008" s="64">
        <v>44428</v>
      </c>
      <c r="F3008" s="65">
        <v>44430</v>
      </c>
      <c r="G3008" s="64">
        <v>44428.918752627316</v>
      </c>
    </row>
    <row r="3009" spans="1:7" outlineLevel="1" x14ac:dyDescent="0.25">
      <c r="A3009" t="s">
        <v>109</v>
      </c>
      <c r="B3009" t="str">
        <f t="shared" si="46"/>
        <v>SEK44427</v>
      </c>
      <c r="C3009" s="36" t="s">
        <v>329</v>
      </c>
      <c r="D3009" s="63">
        <v>0.1454</v>
      </c>
      <c r="E3009" s="64">
        <v>44427</v>
      </c>
      <c r="F3009" s="65">
        <v>44427</v>
      </c>
      <c r="G3009" s="64">
        <v>44427.918716400462</v>
      </c>
    </row>
    <row r="3010" spans="1:7" outlineLevel="1" x14ac:dyDescent="0.25">
      <c r="A3010" t="s">
        <v>109</v>
      </c>
      <c r="B3010" t="str">
        <f t="shared" si="46"/>
        <v>SEK44426</v>
      </c>
      <c r="C3010" s="36" t="s">
        <v>329</v>
      </c>
      <c r="D3010" s="63">
        <v>0.14480000000000001</v>
      </c>
      <c r="E3010" s="64">
        <v>44426</v>
      </c>
      <c r="F3010" s="65">
        <v>44426</v>
      </c>
      <c r="G3010" s="64">
        <v>44426.918656631948</v>
      </c>
    </row>
    <row r="3011" spans="1:7" outlineLevel="1" x14ac:dyDescent="0.25">
      <c r="A3011" t="s">
        <v>109</v>
      </c>
      <c r="B3011" t="str">
        <f t="shared" si="46"/>
        <v>SEK44425</v>
      </c>
      <c r="C3011" s="36" t="s">
        <v>329</v>
      </c>
      <c r="D3011" s="63">
        <v>0.14460000000000001</v>
      </c>
      <c r="E3011" s="64">
        <v>44425</v>
      </c>
      <c r="F3011" s="65">
        <v>44425</v>
      </c>
      <c r="G3011" s="64">
        <v>44425.918660914351</v>
      </c>
    </row>
    <row r="3012" spans="1:7" outlineLevel="1" x14ac:dyDescent="0.25">
      <c r="A3012" t="s">
        <v>109</v>
      </c>
      <c r="B3012" t="str">
        <f t="shared" si="46"/>
        <v>SEK44424</v>
      </c>
      <c r="C3012" s="36" t="s">
        <v>329</v>
      </c>
      <c r="D3012" s="63">
        <v>0.1452</v>
      </c>
      <c r="E3012" s="64">
        <v>44424</v>
      </c>
      <c r="F3012" s="65">
        <v>44424</v>
      </c>
      <c r="G3012" s="64">
        <v>44424.918611493056</v>
      </c>
    </row>
    <row r="3013" spans="1:7" outlineLevel="1" x14ac:dyDescent="0.25">
      <c r="A3013" t="s">
        <v>109</v>
      </c>
      <c r="B3013" t="str">
        <f t="shared" si="46"/>
        <v>SEK44421</v>
      </c>
      <c r="C3013" s="36" t="s">
        <v>329</v>
      </c>
      <c r="D3013" s="63">
        <v>0.14480000000000001</v>
      </c>
      <c r="E3013" s="64">
        <v>44421</v>
      </c>
      <c r="F3013" s="65">
        <v>44423</v>
      </c>
      <c r="G3013" s="64">
        <v>44421.918543518521</v>
      </c>
    </row>
    <row r="3014" spans="1:7" outlineLevel="1" x14ac:dyDescent="0.25">
      <c r="A3014" t="s">
        <v>109</v>
      </c>
      <c r="B3014" t="str">
        <f t="shared" ref="B3014:B3077" si="47">C3014&amp;E3014</f>
        <v>SEK44420</v>
      </c>
      <c r="C3014" s="36" t="s">
        <v>329</v>
      </c>
      <c r="D3014" s="63">
        <v>0.14410000000000001</v>
      </c>
      <c r="E3014" s="64">
        <v>44420</v>
      </c>
      <c r="F3014" s="65">
        <v>44420</v>
      </c>
      <c r="G3014" s="64">
        <v>44420.918509293981</v>
      </c>
    </row>
    <row r="3015" spans="1:7" outlineLevel="1" x14ac:dyDescent="0.25">
      <c r="A3015" t="s">
        <v>109</v>
      </c>
      <c r="B3015" t="str">
        <f t="shared" si="47"/>
        <v>SEK44419</v>
      </c>
      <c r="C3015" s="36" t="s">
        <v>329</v>
      </c>
      <c r="D3015" s="63">
        <v>0.1439</v>
      </c>
      <c r="E3015" s="64">
        <v>44419</v>
      </c>
      <c r="F3015" s="65">
        <v>44419</v>
      </c>
      <c r="G3015" s="64">
        <v>44419.918441747686</v>
      </c>
    </row>
    <row r="3016" spans="1:7" outlineLevel="1" x14ac:dyDescent="0.25">
      <c r="A3016" t="s">
        <v>109</v>
      </c>
      <c r="B3016" t="str">
        <f t="shared" si="47"/>
        <v>SEK44418</v>
      </c>
      <c r="C3016" s="36" t="s">
        <v>329</v>
      </c>
      <c r="D3016" s="63">
        <v>0.1439</v>
      </c>
      <c r="E3016" s="64">
        <v>44418</v>
      </c>
      <c r="F3016" s="65">
        <v>44418</v>
      </c>
      <c r="G3016" s="64">
        <v>44418.918465277777</v>
      </c>
    </row>
    <row r="3017" spans="1:7" outlineLevel="1" x14ac:dyDescent="0.25">
      <c r="A3017" t="s">
        <v>109</v>
      </c>
      <c r="B3017" t="str">
        <f t="shared" si="47"/>
        <v>SEK44417</v>
      </c>
      <c r="C3017" s="36" t="s">
        <v>329</v>
      </c>
      <c r="D3017" s="63">
        <v>0.14449999999999999</v>
      </c>
      <c r="E3017" s="64">
        <v>44417</v>
      </c>
      <c r="F3017" s="65">
        <v>44417</v>
      </c>
      <c r="G3017" s="64">
        <v>44417.918424386575</v>
      </c>
    </row>
    <row r="3018" spans="1:7" outlineLevel="1" x14ac:dyDescent="0.25">
      <c r="A3018" t="s">
        <v>109</v>
      </c>
      <c r="B3018" t="str">
        <f t="shared" si="47"/>
        <v>SEK44414</v>
      </c>
      <c r="C3018" s="36" t="s">
        <v>329</v>
      </c>
      <c r="D3018" s="63">
        <v>0.14499999999999999</v>
      </c>
      <c r="E3018" s="64">
        <v>44414</v>
      </c>
      <c r="F3018" s="65">
        <v>44416</v>
      </c>
      <c r="G3018" s="64">
        <v>44414.918323576392</v>
      </c>
    </row>
    <row r="3019" spans="1:7" outlineLevel="1" x14ac:dyDescent="0.25">
      <c r="A3019" t="s">
        <v>109</v>
      </c>
      <c r="B3019" t="str">
        <f t="shared" si="47"/>
        <v>SEK44413</v>
      </c>
      <c r="C3019" s="36" t="s">
        <v>329</v>
      </c>
      <c r="D3019" s="63">
        <v>0.14510000000000001</v>
      </c>
      <c r="E3019" s="64">
        <v>44413</v>
      </c>
      <c r="F3019" s="65">
        <v>44413</v>
      </c>
      <c r="G3019" s="64">
        <v>44413.918310763889</v>
      </c>
    </row>
    <row r="3020" spans="1:7" outlineLevel="1" x14ac:dyDescent="0.25">
      <c r="A3020" t="s">
        <v>109</v>
      </c>
      <c r="B3020" t="str">
        <f t="shared" si="47"/>
        <v>SEK44412</v>
      </c>
      <c r="C3020" s="36" t="s">
        <v>329</v>
      </c>
      <c r="D3020" s="63">
        <v>0.1459</v>
      </c>
      <c r="E3020" s="64">
        <v>44412</v>
      </c>
      <c r="F3020" s="65">
        <v>44412</v>
      </c>
      <c r="G3020" s="64">
        <v>44412.918273298608</v>
      </c>
    </row>
    <row r="3021" spans="1:7" outlineLevel="1" x14ac:dyDescent="0.25">
      <c r="A3021" t="s">
        <v>109</v>
      </c>
      <c r="B3021" t="str">
        <f t="shared" si="47"/>
        <v>SEK44411</v>
      </c>
      <c r="C3021" s="36" t="s">
        <v>329</v>
      </c>
      <c r="D3021" s="63">
        <v>0.1459</v>
      </c>
      <c r="E3021" s="64">
        <v>44411</v>
      </c>
      <c r="F3021" s="65">
        <v>44411</v>
      </c>
      <c r="G3021" s="64">
        <v>44411.918228668983</v>
      </c>
    </row>
    <row r="3022" spans="1:7" outlineLevel="1" x14ac:dyDescent="0.25">
      <c r="A3022" t="s">
        <v>109</v>
      </c>
      <c r="B3022" t="str">
        <f t="shared" si="47"/>
        <v>SEK44407</v>
      </c>
      <c r="C3022" s="36" t="s">
        <v>329</v>
      </c>
      <c r="D3022" s="63">
        <v>0.14510000000000001</v>
      </c>
      <c r="E3022" s="64">
        <v>44407</v>
      </c>
      <c r="F3022" s="65">
        <v>44410</v>
      </c>
      <c r="G3022" s="64">
        <v>44407.919968518516</v>
      </c>
    </row>
    <row r="3023" spans="1:7" outlineLevel="1" x14ac:dyDescent="0.25">
      <c r="A3023" t="s">
        <v>109</v>
      </c>
      <c r="B3023" t="str">
        <f t="shared" si="47"/>
        <v>SEK44406</v>
      </c>
      <c r="C3023" s="36" t="s">
        <v>329</v>
      </c>
      <c r="D3023" s="63">
        <v>0.14560000000000001</v>
      </c>
      <c r="E3023" s="64">
        <v>44406</v>
      </c>
      <c r="F3023" s="65">
        <v>44406</v>
      </c>
      <c r="G3023" s="64">
        <v>44406.919904664355</v>
      </c>
    </row>
    <row r="3024" spans="1:7" outlineLevel="1" x14ac:dyDescent="0.25">
      <c r="A3024" t="s">
        <v>109</v>
      </c>
      <c r="B3024" t="str">
        <f t="shared" si="47"/>
        <v>SEK44405</v>
      </c>
      <c r="C3024" s="36" t="s">
        <v>329</v>
      </c>
      <c r="D3024" s="63">
        <v>0.1457</v>
      </c>
      <c r="E3024" s="64">
        <v>44405</v>
      </c>
      <c r="F3024" s="65">
        <v>44405</v>
      </c>
      <c r="G3024" s="64">
        <v>44405.919886111114</v>
      </c>
    </row>
    <row r="3025" spans="1:7" outlineLevel="1" x14ac:dyDescent="0.25">
      <c r="A3025" t="s">
        <v>109</v>
      </c>
      <c r="B3025" t="str">
        <f t="shared" si="47"/>
        <v>SEK44404</v>
      </c>
      <c r="C3025" s="36" t="s">
        <v>329</v>
      </c>
      <c r="D3025" s="63">
        <v>0.14599999999999999</v>
      </c>
      <c r="E3025" s="64">
        <v>44404</v>
      </c>
      <c r="F3025" s="65">
        <v>44404</v>
      </c>
      <c r="G3025" s="64">
        <v>44404.919855983797</v>
      </c>
    </row>
    <row r="3026" spans="1:7" outlineLevel="1" x14ac:dyDescent="0.25">
      <c r="A3026" t="s">
        <v>109</v>
      </c>
      <c r="B3026" t="str">
        <f t="shared" si="47"/>
        <v>SEK44403</v>
      </c>
      <c r="C3026" s="36" t="s">
        <v>329</v>
      </c>
      <c r="D3026" s="63">
        <v>0.14530000000000001</v>
      </c>
      <c r="E3026" s="64">
        <v>44403</v>
      </c>
      <c r="F3026" s="65">
        <v>44403</v>
      </c>
      <c r="G3026" s="64">
        <v>44403.919816168978</v>
      </c>
    </row>
    <row r="3027" spans="1:7" outlineLevel="1" x14ac:dyDescent="0.25">
      <c r="A3027" t="s">
        <v>109</v>
      </c>
      <c r="B3027" t="str">
        <f t="shared" si="47"/>
        <v>SEK44400</v>
      </c>
      <c r="C3027" s="36" t="s">
        <v>329</v>
      </c>
      <c r="D3027" s="63">
        <v>0.14480000000000001</v>
      </c>
      <c r="E3027" s="64">
        <v>44400</v>
      </c>
      <c r="F3027" s="65">
        <v>44402</v>
      </c>
      <c r="G3027" s="64">
        <v>44400.920062534722</v>
      </c>
    </row>
    <row r="3028" spans="1:7" outlineLevel="1" x14ac:dyDescent="0.25">
      <c r="A3028" t="s">
        <v>109</v>
      </c>
      <c r="B3028" t="str">
        <f t="shared" si="47"/>
        <v>SEK44399</v>
      </c>
      <c r="C3028" s="36" t="s">
        <v>329</v>
      </c>
      <c r="D3028" s="63">
        <v>0.1449</v>
      </c>
      <c r="E3028" s="64">
        <v>44399</v>
      </c>
      <c r="F3028" s="65">
        <v>44399</v>
      </c>
      <c r="G3028" s="64">
        <v>44399.920058993055</v>
      </c>
    </row>
    <row r="3029" spans="1:7" outlineLevel="1" x14ac:dyDescent="0.25">
      <c r="A3029" t="s">
        <v>109</v>
      </c>
      <c r="B3029" t="str">
        <f t="shared" si="47"/>
        <v>SEK44398</v>
      </c>
      <c r="C3029" s="36" t="s">
        <v>329</v>
      </c>
      <c r="D3029" s="63">
        <v>0.14480000000000001</v>
      </c>
      <c r="E3029" s="64">
        <v>44398</v>
      </c>
      <c r="F3029" s="65">
        <v>44398</v>
      </c>
      <c r="G3029" s="64">
        <v>44398.919481446763</v>
      </c>
    </row>
    <row r="3030" spans="1:7" outlineLevel="1" x14ac:dyDescent="0.25">
      <c r="A3030" t="s">
        <v>109</v>
      </c>
      <c r="B3030" t="str">
        <f t="shared" si="47"/>
        <v>SEK44397</v>
      </c>
      <c r="C3030" s="36" t="s">
        <v>329</v>
      </c>
      <c r="D3030" s="63">
        <v>0.1462</v>
      </c>
      <c r="E3030" s="64">
        <v>44397</v>
      </c>
      <c r="F3030" s="65">
        <v>44397</v>
      </c>
      <c r="G3030" s="64">
        <v>44397.919423692132</v>
      </c>
    </row>
    <row r="3031" spans="1:7" outlineLevel="1" x14ac:dyDescent="0.25">
      <c r="A3031" t="s">
        <v>109</v>
      </c>
      <c r="B3031" t="str">
        <f t="shared" si="47"/>
        <v>SEK44396</v>
      </c>
      <c r="C3031" s="36" t="s">
        <v>329</v>
      </c>
      <c r="D3031" s="63">
        <v>0.14680000000000001</v>
      </c>
      <c r="E3031" s="64">
        <v>44396</v>
      </c>
      <c r="F3031" s="65">
        <v>44396</v>
      </c>
      <c r="G3031" s="64">
        <v>44396.919414351854</v>
      </c>
    </row>
    <row r="3032" spans="1:7" outlineLevel="1" x14ac:dyDescent="0.25">
      <c r="A3032" t="s">
        <v>109</v>
      </c>
      <c r="B3032" t="str">
        <f t="shared" si="47"/>
        <v>SEK44393</v>
      </c>
      <c r="C3032" s="36" t="s">
        <v>329</v>
      </c>
      <c r="D3032" s="63">
        <v>0.14510000000000001</v>
      </c>
      <c r="E3032" s="64">
        <v>44393</v>
      </c>
      <c r="F3032" s="65">
        <v>44395</v>
      </c>
      <c r="G3032" s="64">
        <v>44393.919365127316</v>
      </c>
    </row>
    <row r="3033" spans="1:7" outlineLevel="1" x14ac:dyDescent="0.25">
      <c r="A3033" t="s">
        <v>109</v>
      </c>
      <c r="B3033" t="str">
        <f t="shared" si="47"/>
        <v>SEK44392</v>
      </c>
      <c r="C3033" s="36" t="s">
        <v>329</v>
      </c>
      <c r="D3033" s="63">
        <v>0.14499999999999999</v>
      </c>
      <c r="E3033" s="64">
        <v>44392</v>
      </c>
      <c r="F3033" s="65">
        <v>44392</v>
      </c>
      <c r="G3033" s="64">
        <v>44392.919299687499</v>
      </c>
    </row>
    <row r="3034" spans="1:7" outlineLevel="1" x14ac:dyDescent="0.25">
      <c r="A3034" t="s">
        <v>109</v>
      </c>
      <c r="B3034" t="str">
        <f t="shared" si="47"/>
        <v>SEK44391</v>
      </c>
      <c r="C3034" s="36" t="s">
        <v>329</v>
      </c>
      <c r="D3034" s="63">
        <v>0.1449</v>
      </c>
      <c r="E3034" s="64">
        <v>44391</v>
      </c>
      <c r="F3034" s="65">
        <v>44391</v>
      </c>
      <c r="G3034" s="64">
        <v>44391.919279594906</v>
      </c>
    </row>
    <row r="3035" spans="1:7" outlineLevel="1" x14ac:dyDescent="0.25">
      <c r="A3035" t="s">
        <v>109</v>
      </c>
      <c r="B3035" t="str">
        <f t="shared" si="47"/>
        <v>SEK44390</v>
      </c>
      <c r="C3035" s="36" t="s">
        <v>329</v>
      </c>
      <c r="D3035" s="63">
        <v>0.1449</v>
      </c>
      <c r="E3035" s="64">
        <v>44390</v>
      </c>
      <c r="F3035" s="65">
        <v>44390</v>
      </c>
      <c r="G3035" s="64">
        <v>44390.919258182868</v>
      </c>
    </row>
    <row r="3036" spans="1:7" outlineLevel="1" x14ac:dyDescent="0.25">
      <c r="A3036" t="s">
        <v>109</v>
      </c>
      <c r="B3036" t="str">
        <f t="shared" si="47"/>
        <v>SEK44389</v>
      </c>
      <c r="C3036" s="36" t="s">
        <v>329</v>
      </c>
      <c r="D3036" s="63">
        <v>0.14530000000000001</v>
      </c>
      <c r="E3036" s="64">
        <v>44389</v>
      </c>
      <c r="F3036" s="65">
        <v>44389</v>
      </c>
      <c r="G3036" s="64">
        <v>44389.919246030091</v>
      </c>
    </row>
    <row r="3037" spans="1:7" outlineLevel="1" x14ac:dyDescent="0.25">
      <c r="A3037" t="s">
        <v>109</v>
      </c>
      <c r="B3037" t="str">
        <f t="shared" si="47"/>
        <v>SEK44386</v>
      </c>
      <c r="C3037" s="36" t="s">
        <v>329</v>
      </c>
      <c r="D3037" s="63">
        <v>0.1454</v>
      </c>
      <c r="E3037" s="64">
        <v>44386</v>
      </c>
      <c r="F3037" s="65">
        <v>44388</v>
      </c>
      <c r="G3037" s="64">
        <v>44386.919127974536</v>
      </c>
    </row>
    <row r="3038" spans="1:7" outlineLevel="1" x14ac:dyDescent="0.25">
      <c r="A3038" t="s">
        <v>109</v>
      </c>
      <c r="B3038" t="str">
        <f t="shared" si="47"/>
        <v>SEK44385</v>
      </c>
      <c r="C3038" s="36" t="s">
        <v>329</v>
      </c>
      <c r="D3038" s="63">
        <v>0.14599999999999999</v>
      </c>
      <c r="E3038" s="64">
        <v>44385</v>
      </c>
      <c r="F3038" s="65">
        <v>44385</v>
      </c>
      <c r="G3038" s="64">
        <v>44385.91910806713</v>
      </c>
    </row>
    <row r="3039" spans="1:7" outlineLevel="1" x14ac:dyDescent="0.25">
      <c r="A3039" t="s">
        <v>109</v>
      </c>
      <c r="B3039" t="str">
        <f t="shared" si="47"/>
        <v>SEK44384</v>
      </c>
      <c r="C3039" s="36" t="s">
        <v>329</v>
      </c>
      <c r="D3039" s="63">
        <v>0.1447</v>
      </c>
      <c r="E3039" s="64">
        <v>44384</v>
      </c>
      <c r="F3039" s="65">
        <v>44384</v>
      </c>
      <c r="G3039" s="64">
        <v>44384.919045949071</v>
      </c>
    </row>
    <row r="3040" spans="1:7" outlineLevel="1" x14ac:dyDescent="0.25">
      <c r="A3040" t="s">
        <v>109</v>
      </c>
      <c r="B3040" t="str">
        <f t="shared" si="47"/>
        <v>SEK44383</v>
      </c>
      <c r="C3040" s="36" t="s">
        <v>329</v>
      </c>
      <c r="D3040" s="63">
        <v>0.1449</v>
      </c>
      <c r="E3040" s="64">
        <v>44383</v>
      </c>
      <c r="F3040" s="65">
        <v>44383</v>
      </c>
      <c r="G3040" s="64">
        <v>44383.919047569441</v>
      </c>
    </row>
    <row r="3041" spans="1:7" outlineLevel="1" x14ac:dyDescent="0.25">
      <c r="A3041" t="s">
        <v>109</v>
      </c>
      <c r="B3041" t="str">
        <f t="shared" si="47"/>
        <v>SEK44382</v>
      </c>
      <c r="C3041" s="36" t="s">
        <v>329</v>
      </c>
      <c r="D3041" s="63">
        <v>0.1444</v>
      </c>
      <c r="E3041" s="64">
        <v>44382</v>
      </c>
      <c r="F3041" s="65">
        <v>44382</v>
      </c>
      <c r="G3041" s="64">
        <v>44382.91898545139</v>
      </c>
    </row>
    <row r="3042" spans="1:7" outlineLevel="1" x14ac:dyDescent="0.25">
      <c r="A3042" t="s">
        <v>109</v>
      </c>
      <c r="B3042" t="str">
        <f t="shared" si="47"/>
        <v>SEK44379</v>
      </c>
      <c r="C3042" s="36" t="s">
        <v>329</v>
      </c>
      <c r="D3042" s="63">
        <v>0.14430000000000001</v>
      </c>
      <c r="E3042" s="64">
        <v>44379</v>
      </c>
      <c r="F3042" s="65">
        <v>44381</v>
      </c>
      <c r="G3042" s="64">
        <v>44379.918892048612</v>
      </c>
    </row>
    <row r="3043" spans="1:7" outlineLevel="1" x14ac:dyDescent="0.25">
      <c r="A3043" t="s">
        <v>109</v>
      </c>
      <c r="B3043" t="str">
        <f t="shared" si="47"/>
        <v>SEK44377</v>
      </c>
      <c r="C3043" s="36" t="s">
        <v>329</v>
      </c>
      <c r="D3043" s="63">
        <v>0.14510000000000001</v>
      </c>
      <c r="E3043" s="64">
        <v>44377</v>
      </c>
      <c r="F3043" s="65">
        <v>44378</v>
      </c>
      <c r="G3043" s="64">
        <v>44377.918869212961</v>
      </c>
    </row>
    <row r="3044" spans="1:7" outlineLevel="1" x14ac:dyDescent="0.25">
      <c r="A3044" t="s">
        <v>109</v>
      </c>
      <c r="B3044" t="str">
        <f t="shared" si="47"/>
        <v>SEK44376</v>
      </c>
      <c r="C3044" s="36" t="s">
        <v>329</v>
      </c>
      <c r="D3044" s="63">
        <v>0.1452</v>
      </c>
      <c r="E3044" s="64">
        <v>44376</v>
      </c>
      <c r="F3044" s="65">
        <v>44376</v>
      </c>
      <c r="G3044" s="64">
        <v>44376.918810300929</v>
      </c>
    </row>
    <row r="3045" spans="1:7" outlineLevel="1" x14ac:dyDescent="0.25">
      <c r="A3045" t="s">
        <v>109</v>
      </c>
      <c r="B3045" t="str">
        <f t="shared" si="47"/>
        <v>SEK44375</v>
      </c>
      <c r="C3045" s="36" t="s">
        <v>329</v>
      </c>
      <c r="D3045" s="63">
        <v>0.14510000000000001</v>
      </c>
      <c r="E3045" s="64">
        <v>44375</v>
      </c>
      <c r="F3045" s="65">
        <v>44375</v>
      </c>
      <c r="G3045" s="64">
        <v>44375.918770104166</v>
      </c>
    </row>
    <row r="3046" spans="1:7" outlineLevel="1" x14ac:dyDescent="0.25">
      <c r="A3046" t="s">
        <v>109</v>
      </c>
      <c r="B3046" t="str">
        <f t="shared" si="47"/>
        <v>SEK44372</v>
      </c>
      <c r="C3046" s="36" t="s">
        <v>329</v>
      </c>
      <c r="D3046" s="63">
        <v>0.14499999999999999</v>
      </c>
      <c r="E3046" s="64">
        <v>44372</v>
      </c>
      <c r="F3046" s="65">
        <v>44374</v>
      </c>
      <c r="G3046" s="64">
        <v>44372.91870185185</v>
      </c>
    </row>
    <row r="3047" spans="1:7" outlineLevel="1" x14ac:dyDescent="0.25">
      <c r="A3047" t="s">
        <v>109</v>
      </c>
      <c r="B3047" t="str">
        <f t="shared" si="47"/>
        <v>SEK44371</v>
      </c>
      <c r="C3047" s="36" t="s">
        <v>329</v>
      </c>
      <c r="D3047" s="63">
        <v>0.14549999999999999</v>
      </c>
      <c r="E3047" s="64">
        <v>44371</v>
      </c>
      <c r="F3047" s="65">
        <v>44371</v>
      </c>
      <c r="G3047" s="64">
        <v>44371.919384872686</v>
      </c>
    </row>
    <row r="3048" spans="1:7" outlineLevel="1" x14ac:dyDescent="0.25">
      <c r="A3048" t="s">
        <v>109</v>
      </c>
      <c r="B3048" t="str">
        <f t="shared" si="47"/>
        <v>SEK44370</v>
      </c>
      <c r="C3048" s="36" t="s">
        <v>329</v>
      </c>
      <c r="D3048" s="63">
        <v>0.1449</v>
      </c>
      <c r="E3048" s="64">
        <v>44370</v>
      </c>
      <c r="F3048" s="65">
        <v>44370</v>
      </c>
      <c r="G3048" s="64">
        <v>44370.919366817128</v>
      </c>
    </row>
    <row r="3049" spans="1:7" outlineLevel="1" x14ac:dyDescent="0.25">
      <c r="A3049" t="s">
        <v>109</v>
      </c>
      <c r="B3049" t="str">
        <f t="shared" si="47"/>
        <v>SEK44369</v>
      </c>
      <c r="C3049" s="36" t="s">
        <v>329</v>
      </c>
      <c r="D3049" s="63">
        <v>0.14530000000000001</v>
      </c>
      <c r="E3049" s="64">
        <v>44369</v>
      </c>
      <c r="F3049" s="65">
        <v>44369</v>
      </c>
      <c r="G3049" s="64">
        <v>44369.919342939815</v>
      </c>
    </row>
    <row r="3050" spans="1:7" outlineLevel="1" x14ac:dyDescent="0.25">
      <c r="A3050" t="s">
        <v>109</v>
      </c>
      <c r="B3050" t="str">
        <f t="shared" si="47"/>
        <v>SEK44368</v>
      </c>
      <c r="C3050" s="36" t="s">
        <v>329</v>
      </c>
      <c r="D3050" s="63">
        <v>0.14480000000000001</v>
      </c>
      <c r="E3050" s="64">
        <v>44368</v>
      </c>
      <c r="F3050" s="65">
        <v>44368</v>
      </c>
      <c r="G3050" s="64">
        <v>44368.918054710652</v>
      </c>
    </row>
    <row r="3051" spans="1:7" outlineLevel="1" x14ac:dyDescent="0.25">
      <c r="A3051" t="s">
        <v>109</v>
      </c>
      <c r="B3051" t="str">
        <f t="shared" si="47"/>
        <v>SEK44365</v>
      </c>
      <c r="C3051" s="36" t="s">
        <v>329</v>
      </c>
      <c r="D3051" s="63">
        <v>0.14419999999999999</v>
      </c>
      <c r="E3051" s="64">
        <v>44365</v>
      </c>
      <c r="F3051" s="65">
        <v>44367</v>
      </c>
      <c r="G3051" s="64">
        <v>44365.918205787035</v>
      </c>
    </row>
    <row r="3052" spans="1:7" outlineLevel="1" x14ac:dyDescent="0.25">
      <c r="A3052" t="s">
        <v>109</v>
      </c>
      <c r="B3052" t="str">
        <f t="shared" si="47"/>
        <v>SEK44364</v>
      </c>
      <c r="C3052" s="36" t="s">
        <v>329</v>
      </c>
      <c r="D3052" s="63">
        <v>0.14460000000000001</v>
      </c>
      <c r="E3052" s="64">
        <v>44364</v>
      </c>
      <c r="F3052" s="65">
        <v>44364</v>
      </c>
      <c r="G3052" s="64">
        <v>44364.918171180558</v>
      </c>
    </row>
    <row r="3053" spans="1:7" outlineLevel="1" x14ac:dyDescent="0.25">
      <c r="A3053" t="s">
        <v>109</v>
      </c>
      <c r="B3053" t="str">
        <f t="shared" si="47"/>
        <v>SEK44363</v>
      </c>
      <c r="C3053" s="36" t="s">
        <v>329</v>
      </c>
      <c r="D3053" s="63">
        <v>0.14549999999999999</v>
      </c>
      <c r="E3053" s="64">
        <v>44363</v>
      </c>
      <c r="F3053" s="65">
        <v>44363</v>
      </c>
      <c r="G3053" s="64">
        <v>44363.918124571763</v>
      </c>
    </row>
    <row r="3054" spans="1:7" outlineLevel="1" x14ac:dyDescent="0.25">
      <c r="A3054" t="s">
        <v>109</v>
      </c>
      <c r="B3054" t="str">
        <f t="shared" si="47"/>
        <v>SEK44362</v>
      </c>
      <c r="C3054" s="36" t="s">
        <v>329</v>
      </c>
      <c r="D3054" s="63">
        <v>0.14630000000000001</v>
      </c>
      <c r="E3054" s="64">
        <v>44362</v>
      </c>
      <c r="F3054" s="65">
        <v>44362</v>
      </c>
      <c r="G3054" s="64">
        <v>44362.918103124997</v>
      </c>
    </row>
    <row r="3055" spans="1:7" outlineLevel="1" x14ac:dyDescent="0.25">
      <c r="A3055" t="s">
        <v>109</v>
      </c>
      <c r="B3055" t="str">
        <f t="shared" si="47"/>
        <v>SEK44361</v>
      </c>
      <c r="C3055" s="36" t="s">
        <v>329</v>
      </c>
      <c r="D3055" s="63">
        <v>0.14580000000000001</v>
      </c>
      <c r="E3055" s="64">
        <v>44361</v>
      </c>
      <c r="F3055" s="65">
        <v>44361</v>
      </c>
      <c r="G3055" s="64">
        <v>44361.918090196756</v>
      </c>
    </row>
    <row r="3056" spans="1:7" outlineLevel="1" x14ac:dyDescent="0.25">
      <c r="A3056" t="s">
        <v>109</v>
      </c>
      <c r="B3056" t="str">
        <f t="shared" si="47"/>
        <v>SEK44358</v>
      </c>
      <c r="C3056" s="36" t="s">
        <v>329</v>
      </c>
      <c r="D3056" s="63">
        <v>0.14599999999999999</v>
      </c>
      <c r="E3056" s="64">
        <v>44358</v>
      </c>
      <c r="F3056" s="65">
        <v>44360</v>
      </c>
      <c r="G3056" s="64">
        <v>44358.917920173611</v>
      </c>
    </row>
    <row r="3057" spans="1:7" outlineLevel="1" x14ac:dyDescent="0.25">
      <c r="A3057" t="s">
        <v>109</v>
      </c>
      <c r="B3057" t="str">
        <f t="shared" si="47"/>
        <v>SEK44357</v>
      </c>
      <c r="C3057" s="36" t="s">
        <v>329</v>
      </c>
      <c r="D3057" s="63">
        <v>0.14649999999999999</v>
      </c>
      <c r="E3057" s="64">
        <v>44357</v>
      </c>
      <c r="F3057" s="65">
        <v>44357</v>
      </c>
      <c r="G3057" s="64">
        <v>44357.917892511578</v>
      </c>
    </row>
    <row r="3058" spans="1:7" outlineLevel="1" x14ac:dyDescent="0.25">
      <c r="A3058" t="s">
        <v>109</v>
      </c>
      <c r="B3058" t="str">
        <f t="shared" si="47"/>
        <v>SEK44356</v>
      </c>
      <c r="C3058" s="36" t="s">
        <v>329</v>
      </c>
      <c r="D3058" s="63">
        <v>0.14649999999999999</v>
      </c>
      <c r="E3058" s="64">
        <v>44356</v>
      </c>
      <c r="F3058" s="65">
        <v>44356</v>
      </c>
      <c r="G3058" s="64">
        <v>44356.91785795139</v>
      </c>
    </row>
    <row r="3059" spans="1:7" outlineLevel="1" x14ac:dyDescent="0.25">
      <c r="A3059" t="s">
        <v>109</v>
      </c>
      <c r="B3059" t="str">
        <f t="shared" si="47"/>
        <v>SEK44355</v>
      </c>
      <c r="C3059" s="36" t="s">
        <v>329</v>
      </c>
      <c r="D3059" s="63">
        <v>0.14630000000000001</v>
      </c>
      <c r="E3059" s="64">
        <v>44355</v>
      </c>
      <c r="F3059" s="65">
        <v>44355</v>
      </c>
      <c r="G3059" s="64">
        <v>44355.917863807874</v>
      </c>
    </row>
    <row r="3060" spans="1:7" outlineLevel="1" x14ac:dyDescent="0.25">
      <c r="A3060" t="s">
        <v>109</v>
      </c>
      <c r="B3060" t="str">
        <f t="shared" si="47"/>
        <v>SEK44354</v>
      </c>
      <c r="C3060" s="36" t="s">
        <v>329</v>
      </c>
      <c r="D3060" s="63">
        <v>0.14610000000000001</v>
      </c>
      <c r="E3060" s="64">
        <v>44354</v>
      </c>
      <c r="F3060" s="65">
        <v>44354</v>
      </c>
      <c r="G3060" s="64">
        <v>44354.917840312497</v>
      </c>
    </row>
    <row r="3061" spans="1:7" outlineLevel="1" x14ac:dyDescent="0.25">
      <c r="A3061" t="s">
        <v>109</v>
      </c>
      <c r="B3061" t="str">
        <f t="shared" si="47"/>
        <v>SEK44351</v>
      </c>
      <c r="C3061" s="36" t="s">
        <v>329</v>
      </c>
      <c r="D3061" s="63">
        <v>0.1459</v>
      </c>
      <c r="E3061" s="64">
        <v>44351</v>
      </c>
      <c r="F3061" s="65">
        <v>44353</v>
      </c>
      <c r="G3061" s="64">
        <v>44351.917715474534</v>
      </c>
    </row>
    <row r="3062" spans="1:7" outlineLevel="1" x14ac:dyDescent="0.25">
      <c r="A3062" t="s">
        <v>109</v>
      </c>
      <c r="B3062" t="str">
        <f t="shared" si="47"/>
        <v>SEK44350</v>
      </c>
      <c r="C3062" s="36" t="s">
        <v>329</v>
      </c>
      <c r="D3062" s="63">
        <v>0.14530000000000001</v>
      </c>
      <c r="E3062" s="64">
        <v>44350</v>
      </c>
      <c r="F3062" s="65">
        <v>44350</v>
      </c>
      <c r="G3062" s="64">
        <v>44350.917738159726</v>
      </c>
    </row>
    <row r="3063" spans="1:7" outlineLevel="1" x14ac:dyDescent="0.25">
      <c r="A3063" t="s">
        <v>109</v>
      </c>
      <c r="B3063" t="str">
        <f t="shared" si="47"/>
        <v>SEK44349</v>
      </c>
      <c r="C3063" s="36" t="s">
        <v>329</v>
      </c>
      <c r="D3063" s="63">
        <v>0.1457</v>
      </c>
      <c r="E3063" s="64">
        <v>44349</v>
      </c>
      <c r="F3063" s="65">
        <v>44349</v>
      </c>
      <c r="G3063" s="64">
        <v>44349.917708136571</v>
      </c>
    </row>
    <row r="3064" spans="1:7" outlineLevel="1" x14ac:dyDescent="0.25">
      <c r="A3064" t="s">
        <v>109</v>
      </c>
      <c r="B3064" t="str">
        <f t="shared" si="47"/>
        <v>SEK44348</v>
      </c>
      <c r="C3064" s="36" t="s">
        <v>329</v>
      </c>
      <c r="D3064" s="63">
        <v>0.1457</v>
      </c>
      <c r="E3064" s="64">
        <v>44348</v>
      </c>
      <c r="F3064" s="65">
        <v>44348</v>
      </c>
      <c r="G3064" s="64">
        <v>44348.917672071759</v>
      </c>
    </row>
    <row r="3065" spans="1:7" outlineLevel="1" x14ac:dyDescent="0.25">
      <c r="A3065" t="s">
        <v>109</v>
      </c>
      <c r="B3065" t="str">
        <f t="shared" si="47"/>
        <v>SEK44347</v>
      </c>
      <c r="C3065" s="36" t="s">
        <v>329</v>
      </c>
      <c r="D3065" s="63">
        <v>0.14560000000000001</v>
      </c>
      <c r="E3065" s="64">
        <v>44347</v>
      </c>
      <c r="F3065" s="65">
        <v>44347</v>
      </c>
      <c r="G3065" s="64">
        <v>44347.917655173609</v>
      </c>
    </row>
    <row r="3066" spans="1:7" outlineLevel="1" x14ac:dyDescent="0.25">
      <c r="A3066" t="s">
        <v>109</v>
      </c>
      <c r="B3066" t="str">
        <f t="shared" si="47"/>
        <v>SEK44344</v>
      </c>
      <c r="C3066" s="36" t="s">
        <v>329</v>
      </c>
      <c r="D3066" s="63">
        <v>0.1454</v>
      </c>
      <c r="E3066" s="64">
        <v>44344</v>
      </c>
      <c r="F3066" s="65">
        <v>44346</v>
      </c>
      <c r="G3066" s="64">
        <v>44344.917453703703</v>
      </c>
    </row>
    <row r="3067" spans="1:7" outlineLevel="1" x14ac:dyDescent="0.25">
      <c r="A3067" t="s">
        <v>109</v>
      </c>
      <c r="B3067" t="str">
        <f t="shared" si="47"/>
        <v>SEK44343</v>
      </c>
      <c r="C3067" s="36" t="s">
        <v>329</v>
      </c>
      <c r="D3067" s="63">
        <v>0.1457</v>
      </c>
      <c r="E3067" s="64">
        <v>44343</v>
      </c>
      <c r="F3067" s="65">
        <v>44343</v>
      </c>
      <c r="G3067" s="64">
        <v>44343.917387303241</v>
      </c>
    </row>
    <row r="3068" spans="1:7" outlineLevel="1" x14ac:dyDescent="0.25">
      <c r="A3068" t="s">
        <v>109</v>
      </c>
      <c r="B3068" t="str">
        <f t="shared" si="47"/>
        <v>SEK44342</v>
      </c>
      <c r="C3068" s="36" t="s">
        <v>329</v>
      </c>
      <c r="D3068" s="63">
        <v>0.14580000000000001</v>
      </c>
      <c r="E3068" s="64">
        <v>44342</v>
      </c>
      <c r="F3068" s="65">
        <v>44342</v>
      </c>
      <c r="G3068" s="64">
        <v>44342.917349768519</v>
      </c>
    </row>
    <row r="3069" spans="1:7" outlineLevel="1" x14ac:dyDescent="0.25">
      <c r="A3069" t="s">
        <v>109</v>
      </c>
      <c r="B3069" t="str">
        <f t="shared" si="47"/>
        <v>SEK44341</v>
      </c>
      <c r="C3069" s="36" t="s">
        <v>329</v>
      </c>
      <c r="D3069" s="63">
        <v>0.1459</v>
      </c>
      <c r="E3069" s="64">
        <v>44341</v>
      </c>
      <c r="F3069" s="65">
        <v>44341</v>
      </c>
      <c r="G3069" s="64">
        <v>44341.917325497685</v>
      </c>
    </row>
    <row r="3070" spans="1:7" outlineLevel="1" x14ac:dyDescent="0.25">
      <c r="A3070" t="s">
        <v>109</v>
      </c>
      <c r="B3070" t="str">
        <f t="shared" si="47"/>
        <v>SEK44337</v>
      </c>
      <c r="C3070" s="36" t="s">
        <v>329</v>
      </c>
      <c r="D3070" s="63">
        <v>0.14499999999999999</v>
      </c>
      <c r="E3070" s="64">
        <v>44337</v>
      </c>
      <c r="F3070" s="65">
        <v>44340</v>
      </c>
      <c r="G3070" s="64">
        <v>44337.920093368055</v>
      </c>
    </row>
    <row r="3071" spans="1:7" outlineLevel="1" x14ac:dyDescent="0.25">
      <c r="A3071" t="s">
        <v>109</v>
      </c>
      <c r="B3071" t="str">
        <f t="shared" si="47"/>
        <v>SEK44336</v>
      </c>
      <c r="C3071" s="36" t="s">
        <v>329</v>
      </c>
      <c r="D3071" s="63">
        <v>0.1452</v>
      </c>
      <c r="E3071" s="64">
        <v>44336</v>
      </c>
      <c r="F3071" s="65">
        <v>44336</v>
      </c>
      <c r="G3071" s="64">
        <v>44336.920090127314</v>
      </c>
    </row>
    <row r="3072" spans="1:7" outlineLevel="1" x14ac:dyDescent="0.25">
      <c r="A3072" t="s">
        <v>109</v>
      </c>
      <c r="B3072" t="str">
        <f t="shared" si="47"/>
        <v>SEK44335</v>
      </c>
      <c r="C3072" s="36" t="s">
        <v>329</v>
      </c>
      <c r="D3072" s="63">
        <v>0.1452</v>
      </c>
      <c r="E3072" s="64">
        <v>44335</v>
      </c>
      <c r="F3072" s="65">
        <v>44335</v>
      </c>
      <c r="G3072" s="64">
        <v>44335.9200403125</v>
      </c>
    </row>
    <row r="3073" spans="1:7" outlineLevel="1" x14ac:dyDescent="0.25">
      <c r="A3073" t="s">
        <v>109</v>
      </c>
      <c r="B3073" t="str">
        <f t="shared" si="47"/>
        <v>SEK44334</v>
      </c>
      <c r="C3073" s="36" t="s">
        <v>329</v>
      </c>
      <c r="D3073" s="63">
        <v>0.14549999999999999</v>
      </c>
      <c r="E3073" s="64">
        <v>44334</v>
      </c>
      <c r="F3073" s="65">
        <v>44334</v>
      </c>
      <c r="G3073" s="64">
        <v>44334.919997766207</v>
      </c>
    </row>
    <row r="3074" spans="1:7" outlineLevel="1" x14ac:dyDescent="0.25">
      <c r="A3074" t="s">
        <v>109</v>
      </c>
      <c r="B3074" t="str">
        <f t="shared" si="47"/>
        <v>SEK44333</v>
      </c>
      <c r="C3074" s="36" t="s">
        <v>329</v>
      </c>
      <c r="D3074" s="63">
        <v>0.1449</v>
      </c>
      <c r="E3074" s="64">
        <v>44333</v>
      </c>
      <c r="F3074" s="65">
        <v>44333</v>
      </c>
      <c r="G3074" s="64">
        <v>44333.919976469908</v>
      </c>
    </row>
    <row r="3075" spans="1:7" outlineLevel="1" x14ac:dyDescent="0.25">
      <c r="A3075" t="s">
        <v>109</v>
      </c>
      <c r="B3075" t="str">
        <f t="shared" si="47"/>
        <v>SEK44330</v>
      </c>
      <c r="C3075" s="36" t="s">
        <v>329</v>
      </c>
      <c r="D3075" s="63">
        <v>0.14510000000000001</v>
      </c>
      <c r="E3075" s="64">
        <v>44330</v>
      </c>
      <c r="F3075" s="65">
        <v>44332</v>
      </c>
      <c r="G3075" s="64">
        <v>44330.919939085645</v>
      </c>
    </row>
    <row r="3076" spans="1:7" outlineLevel="1" x14ac:dyDescent="0.25">
      <c r="A3076" t="s">
        <v>109</v>
      </c>
      <c r="B3076" t="str">
        <f t="shared" si="47"/>
        <v>SEK44329</v>
      </c>
      <c r="C3076" s="36" t="s">
        <v>329</v>
      </c>
      <c r="D3076" s="63">
        <v>0.14449999999999999</v>
      </c>
      <c r="E3076" s="64">
        <v>44329</v>
      </c>
      <c r="F3076" s="65">
        <v>44329</v>
      </c>
      <c r="G3076" s="64">
        <v>44329.919875428241</v>
      </c>
    </row>
    <row r="3077" spans="1:7" outlineLevel="1" x14ac:dyDescent="0.25">
      <c r="A3077" t="s">
        <v>109</v>
      </c>
      <c r="B3077" t="str">
        <f t="shared" si="47"/>
        <v>SEK44328</v>
      </c>
      <c r="C3077" s="36" t="s">
        <v>329</v>
      </c>
      <c r="D3077" s="63">
        <v>0.14399999999999999</v>
      </c>
      <c r="E3077" s="64">
        <v>44328</v>
      </c>
      <c r="F3077" s="65">
        <v>44328</v>
      </c>
      <c r="G3077" s="64">
        <v>44328.919883831019</v>
      </c>
    </row>
    <row r="3078" spans="1:7" outlineLevel="1" x14ac:dyDescent="0.25">
      <c r="A3078" t="s">
        <v>109</v>
      </c>
      <c r="B3078" t="str">
        <f t="shared" ref="B3078:B3141" si="48">C3078&amp;E3078</f>
        <v>SEK44327</v>
      </c>
      <c r="C3078" s="36" t="s">
        <v>329</v>
      </c>
      <c r="D3078" s="63">
        <v>0.14549999999999999</v>
      </c>
      <c r="E3078" s="64">
        <v>44327</v>
      </c>
      <c r="F3078" s="65">
        <v>44327</v>
      </c>
      <c r="G3078" s="64">
        <v>44327.919845370372</v>
      </c>
    </row>
    <row r="3079" spans="1:7" outlineLevel="1" x14ac:dyDescent="0.25">
      <c r="A3079" t="s">
        <v>109</v>
      </c>
      <c r="B3079" t="str">
        <f t="shared" si="48"/>
        <v>SEK44326</v>
      </c>
      <c r="C3079" s="36" t="s">
        <v>329</v>
      </c>
      <c r="D3079" s="63">
        <v>0.14530000000000001</v>
      </c>
      <c r="E3079" s="64">
        <v>44326</v>
      </c>
      <c r="F3079" s="65">
        <v>44326</v>
      </c>
      <c r="G3079" s="64">
        <v>44326.9198096412</v>
      </c>
    </row>
    <row r="3080" spans="1:7" outlineLevel="1" x14ac:dyDescent="0.25">
      <c r="A3080" t="s">
        <v>109</v>
      </c>
      <c r="B3080" t="str">
        <f t="shared" si="48"/>
        <v>SEK44323</v>
      </c>
      <c r="C3080" s="36" t="s">
        <v>329</v>
      </c>
      <c r="D3080" s="63">
        <v>0.1459</v>
      </c>
      <c r="E3080" s="64">
        <v>44323</v>
      </c>
      <c r="F3080" s="65">
        <v>44325</v>
      </c>
      <c r="G3080" s="64">
        <v>44323.919742627317</v>
      </c>
    </row>
    <row r="3081" spans="1:7" outlineLevel="1" x14ac:dyDescent="0.25">
      <c r="A3081" t="s">
        <v>109</v>
      </c>
      <c r="B3081" t="str">
        <f t="shared" si="48"/>
        <v>SEK44322</v>
      </c>
      <c r="C3081" s="36" t="s">
        <v>329</v>
      </c>
      <c r="D3081" s="63">
        <v>0.14449999999999999</v>
      </c>
      <c r="E3081" s="64">
        <v>44322</v>
      </c>
      <c r="F3081" s="65">
        <v>44322</v>
      </c>
      <c r="G3081" s="64">
        <v>44322.918575578704</v>
      </c>
    </row>
    <row r="3082" spans="1:7" outlineLevel="1" x14ac:dyDescent="0.25">
      <c r="A3082" t="s">
        <v>109</v>
      </c>
      <c r="B3082" t="str">
        <f t="shared" si="48"/>
        <v>SEK44321</v>
      </c>
      <c r="C3082" s="36" t="s">
        <v>329</v>
      </c>
      <c r="D3082" s="63">
        <v>0.14449999999999999</v>
      </c>
      <c r="E3082" s="64">
        <v>44321</v>
      </c>
      <c r="F3082" s="65">
        <v>44321</v>
      </c>
      <c r="G3082" s="64">
        <v>44321.91852835648</v>
      </c>
    </row>
    <row r="3083" spans="1:7" outlineLevel="1" x14ac:dyDescent="0.25">
      <c r="A3083" t="s">
        <v>109</v>
      </c>
      <c r="B3083" t="str">
        <f t="shared" si="48"/>
        <v>SEK44320</v>
      </c>
      <c r="C3083" s="36" t="s">
        <v>329</v>
      </c>
      <c r="D3083" s="63">
        <v>0.14530000000000001</v>
      </c>
      <c r="E3083" s="64">
        <v>44320</v>
      </c>
      <c r="F3083" s="65">
        <v>44320</v>
      </c>
      <c r="G3083" s="64">
        <v>44320.918500891203</v>
      </c>
    </row>
    <row r="3084" spans="1:7" outlineLevel="1" x14ac:dyDescent="0.25">
      <c r="A3084" t="s">
        <v>109</v>
      </c>
      <c r="B3084" t="str">
        <f t="shared" si="48"/>
        <v>SEK44319</v>
      </c>
      <c r="C3084" s="36" t="s">
        <v>329</v>
      </c>
      <c r="D3084" s="63">
        <v>0.1457</v>
      </c>
      <c r="E3084" s="64">
        <v>44319</v>
      </c>
      <c r="F3084" s="65">
        <v>44319</v>
      </c>
      <c r="G3084" s="64">
        <v>44319.918448692129</v>
      </c>
    </row>
    <row r="3085" spans="1:7" outlineLevel="1" x14ac:dyDescent="0.25">
      <c r="A3085" t="s">
        <v>109</v>
      </c>
      <c r="B3085" t="str">
        <f t="shared" si="48"/>
        <v>SEK44316</v>
      </c>
      <c r="C3085" s="36" t="s">
        <v>329</v>
      </c>
      <c r="D3085" s="63">
        <v>0.14549999999999999</v>
      </c>
      <c r="E3085" s="64">
        <v>44316</v>
      </c>
      <c r="F3085" s="65">
        <v>44318</v>
      </c>
      <c r="G3085" s="64">
        <v>44316.918249918985</v>
      </c>
    </row>
    <row r="3086" spans="1:7" outlineLevel="1" x14ac:dyDescent="0.25">
      <c r="A3086" t="s">
        <v>109</v>
      </c>
      <c r="B3086" t="str">
        <f t="shared" si="48"/>
        <v>SEK44315</v>
      </c>
      <c r="C3086" s="36" t="s">
        <v>329</v>
      </c>
      <c r="D3086" s="63">
        <v>0.1469</v>
      </c>
      <c r="E3086" s="64">
        <v>44315</v>
      </c>
      <c r="F3086" s="65">
        <v>44315</v>
      </c>
      <c r="G3086" s="64">
        <v>44315.91824791667</v>
      </c>
    </row>
    <row r="3087" spans="1:7" outlineLevel="1" x14ac:dyDescent="0.25">
      <c r="A3087" t="s">
        <v>109</v>
      </c>
      <c r="B3087" t="str">
        <f t="shared" si="48"/>
        <v>SEK44246</v>
      </c>
      <c r="C3087" s="36" t="s">
        <v>329</v>
      </c>
      <c r="D3087" s="63">
        <v>0.15229999999999999</v>
      </c>
      <c r="E3087" s="64">
        <v>44246</v>
      </c>
      <c r="F3087" s="65">
        <v>44314</v>
      </c>
      <c r="G3087" s="64">
        <v>44246.918008333334</v>
      </c>
    </row>
    <row r="3088" spans="1:7" outlineLevel="1" x14ac:dyDescent="0.25">
      <c r="A3088" t="s">
        <v>109</v>
      </c>
      <c r="B3088" t="str">
        <f t="shared" si="48"/>
        <v>SEK44245</v>
      </c>
      <c r="C3088" s="36" t="s">
        <v>329</v>
      </c>
      <c r="D3088" s="63">
        <v>0.15260000000000001</v>
      </c>
      <c r="E3088" s="64">
        <v>44245</v>
      </c>
      <c r="F3088" s="65">
        <v>44245</v>
      </c>
      <c r="G3088" s="64">
        <v>44245.917984837964</v>
      </c>
    </row>
    <row r="3089" spans="1:7" outlineLevel="1" x14ac:dyDescent="0.25">
      <c r="A3089" t="s">
        <v>109</v>
      </c>
      <c r="B3089" t="str">
        <f t="shared" si="48"/>
        <v>SEK44244</v>
      </c>
      <c r="C3089" s="36" t="s">
        <v>329</v>
      </c>
      <c r="D3089" s="63">
        <v>0.1525</v>
      </c>
      <c r="E3089" s="64">
        <v>44244</v>
      </c>
      <c r="F3089" s="65">
        <v>44244</v>
      </c>
      <c r="G3089" s="64">
        <v>44244.917880706016</v>
      </c>
    </row>
    <row r="3090" spans="1:7" outlineLevel="1" x14ac:dyDescent="0.25">
      <c r="A3090" t="s">
        <v>109</v>
      </c>
      <c r="B3090" t="str">
        <f t="shared" si="48"/>
        <v>SEK44243</v>
      </c>
      <c r="C3090" s="36" t="s">
        <v>329</v>
      </c>
      <c r="D3090" s="63">
        <v>0.153</v>
      </c>
      <c r="E3090" s="64">
        <v>44243</v>
      </c>
      <c r="F3090" s="65">
        <v>44243</v>
      </c>
      <c r="G3090" s="64">
        <v>44243.917890659723</v>
      </c>
    </row>
    <row r="3091" spans="1:7" outlineLevel="1" x14ac:dyDescent="0.25">
      <c r="A3091" t="s">
        <v>109</v>
      </c>
      <c r="B3091" t="str">
        <f t="shared" si="48"/>
        <v>SEK44239</v>
      </c>
      <c r="C3091" s="36" t="s">
        <v>329</v>
      </c>
      <c r="D3091" s="63">
        <v>0.15279999999999999</v>
      </c>
      <c r="E3091" s="64">
        <v>44239</v>
      </c>
      <c r="F3091" s="65">
        <v>44242</v>
      </c>
      <c r="G3091" s="64">
        <v>44239.917737233794</v>
      </c>
    </row>
    <row r="3092" spans="1:7" outlineLevel="1" x14ac:dyDescent="0.25">
      <c r="A3092" t="s">
        <v>109</v>
      </c>
      <c r="B3092" t="str">
        <f t="shared" si="48"/>
        <v>SEK44238</v>
      </c>
      <c r="C3092" s="36" t="s">
        <v>329</v>
      </c>
      <c r="D3092" s="63">
        <v>0.1525</v>
      </c>
      <c r="E3092" s="64">
        <v>44238</v>
      </c>
      <c r="F3092" s="65">
        <v>44238</v>
      </c>
      <c r="G3092" s="64">
        <v>44238.917699456018</v>
      </c>
    </row>
    <row r="3093" spans="1:7" outlineLevel="1" x14ac:dyDescent="0.25">
      <c r="A3093" t="s">
        <v>109</v>
      </c>
      <c r="B3093" t="str">
        <f t="shared" si="48"/>
        <v>SEK44237</v>
      </c>
      <c r="C3093" s="36" t="s">
        <v>329</v>
      </c>
      <c r="D3093" s="63">
        <v>0.1527</v>
      </c>
      <c r="E3093" s="64">
        <v>44237</v>
      </c>
      <c r="F3093" s="65">
        <v>44237</v>
      </c>
      <c r="G3093" s="64">
        <v>44237.917652314813</v>
      </c>
    </row>
    <row r="3094" spans="1:7" outlineLevel="1" x14ac:dyDescent="0.25">
      <c r="A3094" t="s">
        <v>109</v>
      </c>
      <c r="B3094" t="str">
        <f t="shared" si="48"/>
        <v>SEK44236</v>
      </c>
      <c r="C3094" s="36" t="s">
        <v>329</v>
      </c>
      <c r="D3094" s="63">
        <v>0.15260000000000001</v>
      </c>
      <c r="E3094" s="64">
        <v>44236</v>
      </c>
      <c r="F3094" s="65">
        <v>44236</v>
      </c>
      <c r="G3094" s="64">
        <v>44236.917621990739</v>
      </c>
    </row>
    <row r="3095" spans="1:7" outlineLevel="1" x14ac:dyDescent="0.25">
      <c r="A3095" t="s">
        <v>109</v>
      </c>
      <c r="B3095" t="str">
        <f t="shared" si="48"/>
        <v>SEK44235</v>
      </c>
      <c r="C3095" s="36" t="s">
        <v>329</v>
      </c>
      <c r="D3095" s="63">
        <v>0.15190000000000001</v>
      </c>
      <c r="E3095" s="64">
        <v>44235</v>
      </c>
      <c r="F3095" s="65">
        <v>44235</v>
      </c>
      <c r="G3095" s="64">
        <v>44235.917557141205</v>
      </c>
    </row>
    <row r="3096" spans="1:7" outlineLevel="1" x14ac:dyDescent="0.25">
      <c r="A3096" t="s">
        <v>109</v>
      </c>
      <c r="B3096" t="str">
        <f t="shared" si="48"/>
        <v>SEK44232</v>
      </c>
      <c r="C3096" s="36" t="s">
        <v>329</v>
      </c>
      <c r="D3096" s="63">
        <v>0.15229999999999999</v>
      </c>
      <c r="E3096" s="64">
        <v>44232</v>
      </c>
      <c r="F3096" s="65">
        <v>44234</v>
      </c>
      <c r="G3096" s="64">
        <v>44232.917487766201</v>
      </c>
    </row>
    <row r="3097" spans="1:7" outlineLevel="1" x14ac:dyDescent="0.25">
      <c r="A3097" t="s">
        <v>109</v>
      </c>
      <c r="B3097" t="str">
        <f t="shared" si="48"/>
        <v>SEK44231</v>
      </c>
      <c r="C3097" s="36" t="s">
        <v>329</v>
      </c>
      <c r="D3097" s="63">
        <v>0.15160000000000001</v>
      </c>
      <c r="E3097" s="64">
        <v>44231</v>
      </c>
      <c r="F3097" s="65">
        <v>44231</v>
      </c>
      <c r="G3097" s="64">
        <v>44231.917429942128</v>
      </c>
    </row>
    <row r="3098" spans="1:7" outlineLevel="1" x14ac:dyDescent="0.25">
      <c r="A3098" t="s">
        <v>109</v>
      </c>
      <c r="B3098" t="str">
        <f t="shared" si="48"/>
        <v>SEK44230</v>
      </c>
      <c r="C3098" s="36" t="s">
        <v>329</v>
      </c>
      <c r="D3098" s="63">
        <v>0.15190000000000001</v>
      </c>
      <c r="E3098" s="64">
        <v>44230</v>
      </c>
      <c r="F3098" s="65">
        <v>44230</v>
      </c>
      <c r="G3098" s="64">
        <v>44230.917380127314</v>
      </c>
    </row>
    <row r="3099" spans="1:7" outlineLevel="1" x14ac:dyDescent="0.25">
      <c r="A3099" t="s">
        <v>109</v>
      </c>
      <c r="B3099" t="str">
        <f t="shared" si="48"/>
        <v>SEK44229</v>
      </c>
      <c r="C3099" s="36" t="s">
        <v>329</v>
      </c>
      <c r="D3099" s="63">
        <v>0.1522</v>
      </c>
      <c r="E3099" s="64">
        <v>44229</v>
      </c>
      <c r="F3099" s="65">
        <v>44229</v>
      </c>
      <c r="G3099" s="64">
        <v>44229.917329745367</v>
      </c>
    </row>
    <row r="3100" spans="1:7" outlineLevel="1" x14ac:dyDescent="0.25">
      <c r="A3100" t="s">
        <v>109</v>
      </c>
      <c r="B3100" t="str">
        <f t="shared" si="48"/>
        <v>SEK44228</v>
      </c>
      <c r="C3100" s="36" t="s">
        <v>329</v>
      </c>
      <c r="D3100" s="63">
        <v>0.15229999999999999</v>
      </c>
      <c r="E3100" s="64">
        <v>44228</v>
      </c>
      <c r="F3100" s="65">
        <v>44228</v>
      </c>
      <c r="G3100" s="64">
        <v>44228.917283182869</v>
      </c>
    </row>
    <row r="3101" spans="1:7" outlineLevel="1" x14ac:dyDescent="0.25">
      <c r="A3101" t="s">
        <v>109</v>
      </c>
      <c r="B3101" t="str">
        <f t="shared" si="48"/>
        <v>SEK44225</v>
      </c>
      <c r="C3101" s="36" t="s">
        <v>329</v>
      </c>
      <c r="D3101" s="63">
        <v>0.1532</v>
      </c>
      <c r="E3101" s="64">
        <v>44225</v>
      </c>
      <c r="F3101" s="65">
        <v>44227</v>
      </c>
      <c r="G3101" s="64">
        <v>44225.91721565972</v>
      </c>
    </row>
    <row r="3102" spans="1:7" outlineLevel="1" x14ac:dyDescent="0.25">
      <c r="A3102" t="s">
        <v>109</v>
      </c>
      <c r="B3102" t="str">
        <f t="shared" si="48"/>
        <v>SEK44224</v>
      </c>
      <c r="C3102" s="36" t="s">
        <v>329</v>
      </c>
      <c r="D3102" s="63">
        <v>0.1537</v>
      </c>
      <c r="E3102" s="64">
        <v>44224</v>
      </c>
      <c r="F3102" s="65">
        <v>44224</v>
      </c>
      <c r="G3102" s="64">
        <v>44224.917155405092</v>
      </c>
    </row>
    <row r="3103" spans="1:7" outlineLevel="1" x14ac:dyDescent="0.25">
      <c r="A3103" t="s">
        <v>109</v>
      </c>
      <c r="B3103" t="str">
        <f t="shared" si="48"/>
        <v>SEK44223</v>
      </c>
      <c r="C3103" s="36" t="s">
        <v>329</v>
      </c>
      <c r="D3103" s="63">
        <v>0.15290000000000001</v>
      </c>
      <c r="E3103" s="64">
        <v>44223</v>
      </c>
      <c r="F3103" s="65">
        <v>44223</v>
      </c>
      <c r="G3103" s="64">
        <v>44223.917128668982</v>
      </c>
    </row>
    <row r="3104" spans="1:7" outlineLevel="1" x14ac:dyDescent="0.25">
      <c r="A3104" t="s">
        <v>109</v>
      </c>
      <c r="B3104" t="str">
        <f t="shared" si="48"/>
        <v>SEK44222</v>
      </c>
      <c r="C3104" s="36" t="s">
        <v>329</v>
      </c>
      <c r="D3104" s="63">
        <v>0.15310000000000001</v>
      </c>
      <c r="E3104" s="64">
        <v>44222</v>
      </c>
      <c r="F3104" s="65">
        <v>44222</v>
      </c>
      <c r="G3104" s="64">
        <v>44222.917079432867</v>
      </c>
    </row>
    <row r="3105" spans="1:7" outlineLevel="1" x14ac:dyDescent="0.25">
      <c r="A3105" t="s">
        <v>109</v>
      </c>
      <c r="B3105" t="str">
        <f t="shared" si="48"/>
        <v>SEK44221</v>
      </c>
      <c r="C3105" s="36" t="s">
        <v>329</v>
      </c>
      <c r="D3105" s="63">
        <v>0.15359999999999999</v>
      </c>
      <c r="E3105" s="64">
        <v>44221</v>
      </c>
      <c r="F3105" s="65">
        <v>44221</v>
      </c>
      <c r="G3105" s="64">
        <v>44221.917050266202</v>
      </c>
    </row>
    <row r="3106" spans="1:7" outlineLevel="1" x14ac:dyDescent="0.25">
      <c r="A3106" t="s">
        <v>109</v>
      </c>
      <c r="B3106" t="str">
        <f t="shared" si="48"/>
        <v>SEK44218</v>
      </c>
      <c r="C3106" s="36" t="s">
        <v>329</v>
      </c>
      <c r="D3106" s="63">
        <v>0.15340000000000001</v>
      </c>
      <c r="E3106" s="64">
        <v>44218</v>
      </c>
      <c r="F3106" s="65">
        <v>44220</v>
      </c>
      <c r="G3106" s="64">
        <v>44218.919574305553</v>
      </c>
    </row>
    <row r="3107" spans="1:7" outlineLevel="1" x14ac:dyDescent="0.25">
      <c r="A3107" t="s">
        <v>109</v>
      </c>
      <c r="B3107" t="str">
        <f t="shared" si="48"/>
        <v>SEK44217</v>
      </c>
      <c r="C3107" s="36" t="s">
        <v>329</v>
      </c>
      <c r="D3107" s="63">
        <v>0.15229999999999999</v>
      </c>
      <c r="E3107" s="64">
        <v>44217</v>
      </c>
      <c r="F3107" s="65">
        <v>44217</v>
      </c>
      <c r="G3107" s="64">
        <v>44217.919526585647</v>
      </c>
    </row>
    <row r="3108" spans="1:7" outlineLevel="1" x14ac:dyDescent="0.25">
      <c r="A3108" t="s">
        <v>109</v>
      </c>
      <c r="B3108" t="str">
        <f t="shared" si="48"/>
        <v>SEK44216</v>
      </c>
      <c r="C3108" s="36" t="s">
        <v>329</v>
      </c>
      <c r="D3108" s="63">
        <v>0.15140000000000001</v>
      </c>
      <c r="E3108" s="64">
        <v>44216</v>
      </c>
      <c r="F3108" s="65">
        <v>44216</v>
      </c>
      <c r="G3108" s="64">
        <v>44216.919487581021</v>
      </c>
    </row>
    <row r="3109" spans="1:7" outlineLevel="1" x14ac:dyDescent="0.25">
      <c r="A3109" t="s">
        <v>109</v>
      </c>
      <c r="B3109" t="str">
        <f t="shared" si="48"/>
        <v>SEK44215</v>
      </c>
      <c r="C3109" s="36" t="s">
        <v>329</v>
      </c>
      <c r="D3109" s="63">
        <v>0.15260000000000001</v>
      </c>
      <c r="E3109" s="64">
        <v>44215</v>
      </c>
      <c r="F3109" s="65">
        <v>44215</v>
      </c>
      <c r="G3109" s="64">
        <v>44215.919460069446</v>
      </c>
    </row>
    <row r="3110" spans="1:7" outlineLevel="1" x14ac:dyDescent="0.25">
      <c r="A3110" t="s">
        <v>109</v>
      </c>
      <c r="B3110" t="str">
        <f t="shared" si="48"/>
        <v>SEK44214</v>
      </c>
      <c r="C3110" s="36" t="s">
        <v>329</v>
      </c>
      <c r="D3110" s="63">
        <v>0.152</v>
      </c>
      <c r="E3110" s="64">
        <v>44214</v>
      </c>
      <c r="F3110" s="65">
        <v>44214</v>
      </c>
      <c r="G3110" s="64">
        <v>44214.919389317132</v>
      </c>
    </row>
    <row r="3111" spans="1:7" outlineLevel="1" x14ac:dyDescent="0.25">
      <c r="A3111" t="s">
        <v>109</v>
      </c>
      <c r="B3111" t="str">
        <f t="shared" si="48"/>
        <v>SEK44211</v>
      </c>
      <c r="C3111" s="36" t="s">
        <v>329</v>
      </c>
      <c r="D3111" s="63">
        <v>0.15179999999999999</v>
      </c>
      <c r="E3111" s="64">
        <v>44211</v>
      </c>
      <c r="F3111" s="65">
        <v>44213</v>
      </c>
      <c r="G3111" s="64">
        <v>44211.919304895833</v>
      </c>
    </row>
    <row r="3112" spans="1:7" outlineLevel="1" x14ac:dyDescent="0.25">
      <c r="A3112" t="s">
        <v>109</v>
      </c>
      <c r="B3112" t="str">
        <f t="shared" si="48"/>
        <v>SEK44210</v>
      </c>
      <c r="C3112" s="36" t="s">
        <v>329</v>
      </c>
      <c r="D3112" s="63">
        <v>0.152</v>
      </c>
      <c r="E3112" s="64">
        <v>44210</v>
      </c>
      <c r="F3112" s="65">
        <v>44210</v>
      </c>
      <c r="G3112" s="64">
        <v>44210.919269479164</v>
      </c>
    </row>
    <row r="3113" spans="1:7" outlineLevel="1" x14ac:dyDescent="0.25">
      <c r="A3113" t="s">
        <v>109</v>
      </c>
      <c r="B3113" t="str">
        <f t="shared" si="48"/>
        <v>SEK44209</v>
      </c>
      <c r="C3113" s="36" t="s">
        <v>329</v>
      </c>
      <c r="D3113" s="63">
        <v>0.15240000000000001</v>
      </c>
      <c r="E3113" s="64">
        <v>44209</v>
      </c>
      <c r="F3113" s="65">
        <v>44209</v>
      </c>
      <c r="G3113" s="64">
        <v>44209.919249965278</v>
      </c>
    </row>
    <row r="3114" spans="1:7" outlineLevel="1" x14ac:dyDescent="0.25">
      <c r="A3114" t="s">
        <v>109</v>
      </c>
      <c r="B3114" t="str">
        <f t="shared" si="48"/>
        <v>SEK44208</v>
      </c>
      <c r="C3114" s="36" t="s">
        <v>329</v>
      </c>
      <c r="D3114" s="63">
        <v>0.15390000000000001</v>
      </c>
      <c r="E3114" s="64">
        <v>44208</v>
      </c>
      <c r="F3114" s="65">
        <v>44208</v>
      </c>
      <c r="G3114" s="64">
        <v>44208.919174386574</v>
      </c>
    </row>
    <row r="3115" spans="1:7" outlineLevel="1" x14ac:dyDescent="0.25">
      <c r="A3115" t="s">
        <v>109</v>
      </c>
      <c r="B3115" t="str">
        <f t="shared" si="48"/>
        <v>SEK44207</v>
      </c>
      <c r="C3115" s="36" t="s">
        <v>329</v>
      </c>
      <c r="D3115" s="63">
        <v>0.1542</v>
      </c>
      <c r="E3115" s="64">
        <v>44207</v>
      </c>
      <c r="F3115" s="65">
        <v>44207</v>
      </c>
      <c r="G3115" s="64">
        <v>44207.919183645834</v>
      </c>
    </row>
    <row r="3116" spans="1:7" outlineLevel="1" x14ac:dyDescent="0.25">
      <c r="A3116" t="s">
        <v>109</v>
      </c>
      <c r="B3116" t="str">
        <f t="shared" si="48"/>
        <v>SEK44204</v>
      </c>
      <c r="C3116" s="36" t="s">
        <v>329</v>
      </c>
      <c r="D3116" s="63">
        <v>0.15459999999999999</v>
      </c>
      <c r="E3116" s="64">
        <v>44204</v>
      </c>
      <c r="F3116" s="65">
        <v>44206</v>
      </c>
      <c r="G3116" s="64">
        <v>44204.917911539349</v>
      </c>
    </row>
    <row r="3117" spans="1:7" outlineLevel="1" x14ac:dyDescent="0.25">
      <c r="A3117" t="s">
        <v>109</v>
      </c>
      <c r="B3117" t="str">
        <f t="shared" si="48"/>
        <v>SEK44203</v>
      </c>
      <c r="C3117" s="36" t="s">
        <v>329</v>
      </c>
      <c r="D3117" s="63">
        <v>0.155</v>
      </c>
      <c r="E3117" s="64">
        <v>44203</v>
      </c>
      <c r="F3117" s="65">
        <v>44203</v>
      </c>
      <c r="G3117" s="64">
        <v>44203.917849456018</v>
      </c>
    </row>
    <row r="3118" spans="1:7" outlineLevel="1" x14ac:dyDescent="0.25">
      <c r="A3118" t="s">
        <v>109</v>
      </c>
      <c r="B3118" t="str">
        <f t="shared" si="48"/>
        <v>SEK44202</v>
      </c>
      <c r="C3118" s="36" t="s">
        <v>329</v>
      </c>
      <c r="D3118" s="63">
        <v>0.15509999999999999</v>
      </c>
      <c r="E3118" s="64">
        <v>44202</v>
      </c>
      <c r="F3118" s="65">
        <v>44202</v>
      </c>
      <c r="G3118" s="64">
        <v>44202.917833414351</v>
      </c>
    </row>
    <row r="3119" spans="1:7" outlineLevel="1" x14ac:dyDescent="0.25">
      <c r="A3119" t="s">
        <v>109</v>
      </c>
      <c r="B3119" t="str">
        <f t="shared" si="48"/>
        <v>SEK44201</v>
      </c>
      <c r="C3119" s="36" t="s">
        <v>329</v>
      </c>
      <c r="D3119" s="63">
        <v>0.15509999999999999</v>
      </c>
      <c r="E3119" s="64">
        <v>44201</v>
      </c>
      <c r="F3119" s="65">
        <v>44201</v>
      </c>
      <c r="G3119" s="64">
        <v>44201.917751851855</v>
      </c>
    </row>
    <row r="3120" spans="1:7" outlineLevel="1" x14ac:dyDescent="0.25">
      <c r="A3120" t="s">
        <v>109</v>
      </c>
      <c r="B3120" t="str">
        <f t="shared" si="48"/>
        <v>SEK44200</v>
      </c>
      <c r="C3120" s="36" t="s">
        <v>329</v>
      </c>
      <c r="D3120" s="63">
        <v>0.15490000000000001</v>
      </c>
      <c r="E3120" s="64">
        <v>44200</v>
      </c>
      <c r="F3120" s="65">
        <v>44200</v>
      </c>
      <c r="G3120" s="64">
        <v>44200.917732789349</v>
      </c>
    </row>
    <row r="3121" spans="1:7" outlineLevel="1" x14ac:dyDescent="0.25">
      <c r="A3121" t="s">
        <v>109</v>
      </c>
      <c r="B3121" t="str">
        <f t="shared" si="48"/>
        <v>SEK44196</v>
      </c>
      <c r="C3121" s="36" t="s">
        <v>329</v>
      </c>
      <c r="D3121" s="63">
        <v>0.1555</v>
      </c>
      <c r="E3121" s="64">
        <v>44196</v>
      </c>
      <c r="F3121" s="65">
        <v>44199</v>
      </c>
      <c r="G3121" s="64">
        <v>44196.917571180558</v>
      </c>
    </row>
    <row r="3122" spans="1:7" outlineLevel="1" x14ac:dyDescent="0.25">
      <c r="A3122" t="s">
        <v>109</v>
      </c>
      <c r="B3122" t="str">
        <f t="shared" si="48"/>
        <v>SEK44195</v>
      </c>
      <c r="C3122" s="36" t="s">
        <v>329</v>
      </c>
      <c r="D3122" s="63">
        <v>0.15579999999999999</v>
      </c>
      <c r="E3122" s="64">
        <v>44195</v>
      </c>
      <c r="F3122" s="65">
        <v>44195</v>
      </c>
      <c r="G3122" s="64">
        <v>44195.917573298611</v>
      </c>
    </row>
    <row r="3123" spans="1:7" outlineLevel="1" x14ac:dyDescent="0.25">
      <c r="A3123" t="s">
        <v>109</v>
      </c>
      <c r="B3123" t="str">
        <f t="shared" si="48"/>
        <v>SEK44194</v>
      </c>
      <c r="C3123" s="36" t="s">
        <v>329</v>
      </c>
      <c r="D3123" s="63">
        <v>0.15609999999999999</v>
      </c>
      <c r="E3123" s="64">
        <v>44194</v>
      </c>
      <c r="F3123" s="65">
        <v>44194</v>
      </c>
      <c r="G3123" s="64">
        <v>44194.917537766203</v>
      </c>
    </row>
    <row r="3124" spans="1:7" outlineLevel="1" x14ac:dyDescent="0.25">
      <c r="A3124" t="s">
        <v>109</v>
      </c>
      <c r="B3124" t="str">
        <f t="shared" si="48"/>
        <v>SEK44189</v>
      </c>
      <c r="C3124" s="36" t="s">
        <v>329</v>
      </c>
      <c r="D3124" s="63">
        <v>0.15529999999999999</v>
      </c>
      <c r="E3124" s="64">
        <v>44189</v>
      </c>
      <c r="F3124" s="65">
        <v>44193</v>
      </c>
      <c r="G3124" s="64">
        <v>44189.917329016207</v>
      </c>
    </row>
    <row r="3125" spans="1:7" outlineLevel="1" x14ac:dyDescent="0.25">
      <c r="A3125" t="s">
        <v>109</v>
      </c>
      <c r="B3125" t="str">
        <f t="shared" si="48"/>
        <v>SEK44188</v>
      </c>
      <c r="C3125" s="36" t="s">
        <v>329</v>
      </c>
      <c r="D3125" s="63">
        <v>0.155</v>
      </c>
      <c r="E3125" s="64">
        <v>44188</v>
      </c>
      <c r="F3125" s="65">
        <v>44188</v>
      </c>
      <c r="G3125" s="64">
        <v>44188.917328854164</v>
      </c>
    </row>
    <row r="3126" spans="1:7" outlineLevel="1" x14ac:dyDescent="0.25">
      <c r="A3126" t="s">
        <v>109</v>
      </c>
      <c r="B3126" t="str">
        <f t="shared" si="48"/>
        <v>SEK44187</v>
      </c>
      <c r="C3126" s="36" t="s">
        <v>329</v>
      </c>
      <c r="D3126" s="63">
        <v>0.15509999999999999</v>
      </c>
      <c r="E3126" s="64">
        <v>44187</v>
      </c>
      <c r="F3126" s="65">
        <v>44187</v>
      </c>
      <c r="G3126" s="64">
        <v>44187.917285185184</v>
      </c>
    </row>
    <row r="3127" spans="1:7" outlineLevel="1" x14ac:dyDescent="0.25">
      <c r="A3127" t="s">
        <v>109</v>
      </c>
      <c r="B3127" t="str">
        <f t="shared" si="48"/>
        <v>SEK44186</v>
      </c>
      <c r="C3127" s="36" t="s">
        <v>329</v>
      </c>
      <c r="D3127" s="63">
        <v>0.15540000000000001</v>
      </c>
      <c r="E3127" s="64">
        <v>44186</v>
      </c>
      <c r="F3127" s="65">
        <v>44186</v>
      </c>
      <c r="G3127" s="64">
        <v>44186.917208645835</v>
      </c>
    </row>
    <row r="3128" spans="1:7" outlineLevel="1" x14ac:dyDescent="0.25">
      <c r="A3128" t="s">
        <v>109</v>
      </c>
      <c r="B3128" t="str">
        <f t="shared" si="48"/>
        <v>SEK44183</v>
      </c>
      <c r="C3128" s="36" t="s">
        <v>329</v>
      </c>
      <c r="D3128" s="63">
        <v>0.15429999999999999</v>
      </c>
      <c r="E3128" s="64">
        <v>44183</v>
      </c>
      <c r="F3128" s="65">
        <v>44185</v>
      </c>
      <c r="G3128" s="64">
        <v>44183.918056944443</v>
      </c>
    </row>
    <row r="3129" spans="1:7" outlineLevel="1" x14ac:dyDescent="0.25">
      <c r="A3129" t="s">
        <v>109</v>
      </c>
      <c r="B3129" t="str">
        <f t="shared" si="48"/>
        <v>SEK44182</v>
      </c>
      <c r="C3129" s="36" t="s">
        <v>329</v>
      </c>
      <c r="D3129" s="63">
        <v>0.15379999999999999</v>
      </c>
      <c r="E3129" s="64">
        <v>44182</v>
      </c>
      <c r="F3129" s="65">
        <v>44182</v>
      </c>
      <c r="G3129" s="64">
        <v>44182.918008564811</v>
      </c>
    </row>
    <row r="3130" spans="1:7" outlineLevel="1" x14ac:dyDescent="0.25">
      <c r="A3130" t="s">
        <v>109</v>
      </c>
      <c r="B3130" t="str">
        <f t="shared" si="48"/>
        <v>SEK44181</v>
      </c>
      <c r="C3130" s="36" t="s">
        <v>329</v>
      </c>
      <c r="D3130" s="63">
        <v>0.1525</v>
      </c>
      <c r="E3130" s="64">
        <v>44181</v>
      </c>
      <c r="F3130" s="65">
        <v>44181</v>
      </c>
      <c r="G3130" s="64">
        <v>44181.917786226855</v>
      </c>
    </row>
    <row r="3131" spans="1:7" outlineLevel="1" x14ac:dyDescent="0.25">
      <c r="A3131" t="s">
        <v>109</v>
      </c>
      <c r="B3131" t="str">
        <f t="shared" si="48"/>
        <v>SEK44180</v>
      </c>
      <c r="C3131" s="36" t="s">
        <v>329</v>
      </c>
      <c r="D3131" s="63">
        <v>0.1517</v>
      </c>
      <c r="E3131" s="64">
        <v>44180</v>
      </c>
      <c r="F3131" s="65">
        <v>44180</v>
      </c>
      <c r="G3131" s="64">
        <v>44180.917759108794</v>
      </c>
    </row>
    <row r="3132" spans="1:7" outlineLevel="1" x14ac:dyDescent="0.25">
      <c r="A3132" t="s">
        <v>109</v>
      </c>
      <c r="B3132" t="str">
        <f t="shared" si="48"/>
        <v>SEK44179</v>
      </c>
      <c r="C3132" s="36" t="s">
        <v>329</v>
      </c>
      <c r="D3132" s="63">
        <v>0.15190000000000001</v>
      </c>
      <c r="E3132" s="64">
        <v>44179</v>
      </c>
      <c r="F3132" s="65">
        <v>44179</v>
      </c>
      <c r="G3132" s="64">
        <v>44179.917695636577</v>
      </c>
    </row>
    <row r="3133" spans="1:7" outlineLevel="1" x14ac:dyDescent="0.25">
      <c r="A3133" t="s">
        <v>109</v>
      </c>
      <c r="B3133" t="str">
        <f t="shared" si="48"/>
        <v>SEK44176</v>
      </c>
      <c r="C3133" s="36" t="s">
        <v>329</v>
      </c>
      <c r="D3133" s="63">
        <v>0.15079999999999999</v>
      </c>
      <c r="E3133" s="64">
        <v>44176</v>
      </c>
      <c r="F3133" s="65">
        <v>44178</v>
      </c>
      <c r="G3133" s="64">
        <v>44176.917604745373</v>
      </c>
    </row>
    <row r="3134" spans="1:7" outlineLevel="1" x14ac:dyDescent="0.25">
      <c r="A3134" t="s">
        <v>109</v>
      </c>
      <c r="B3134" t="str">
        <f t="shared" si="48"/>
        <v>SEK44175</v>
      </c>
      <c r="C3134" s="36" t="s">
        <v>329</v>
      </c>
      <c r="D3134" s="63">
        <v>0.15079999999999999</v>
      </c>
      <c r="E3134" s="64">
        <v>44175</v>
      </c>
      <c r="F3134" s="65">
        <v>44175</v>
      </c>
      <c r="G3134" s="64">
        <v>44175.917578009263</v>
      </c>
    </row>
    <row r="3135" spans="1:7" outlineLevel="1" x14ac:dyDescent="0.25">
      <c r="A3135" t="s">
        <v>109</v>
      </c>
      <c r="B3135" t="str">
        <f t="shared" si="48"/>
        <v>SEK44174</v>
      </c>
      <c r="C3135" s="36" t="s">
        <v>329</v>
      </c>
      <c r="D3135" s="63">
        <v>0.1507</v>
      </c>
      <c r="E3135" s="64">
        <v>44174</v>
      </c>
      <c r="F3135" s="65">
        <v>44174</v>
      </c>
      <c r="G3135" s="64">
        <v>44174.917545254626</v>
      </c>
    </row>
    <row r="3136" spans="1:7" outlineLevel="1" x14ac:dyDescent="0.25">
      <c r="A3136" t="s">
        <v>109</v>
      </c>
      <c r="B3136" t="str">
        <f t="shared" si="48"/>
        <v>SEK44173</v>
      </c>
      <c r="C3136" s="36" t="s">
        <v>329</v>
      </c>
      <c r="D3136" s="63">
        <v>0.15129999999999999</v>
      </c>
      <c r="E3136" s="64">
        <v>44173</v>
      </c>
      <c r="F3136" s="65">
        <v>44173</v>
      </c>
      <c r="G3136" s="64">
        <v>44173.917465740742</v>
      </c>
    </row>
    <row r="3137" spans="1:7" outlineLevel="1" x14ac:dyDescent="0.25">
      <c r="A3137" t="s">
        <v>109</v>
      </c>
      <c r="B3137" t="str">
        <f t="shared" si="48"/>
        <v>SEK44172</v>
      </c>
      <c r="C3137" s="36" t="s">
        <v>329</v>
      </c>
      <c r="D3137" s="63">
        <v>0.1525</v>
      </c>
      <c r="E3137" s="64">
        <v>44172</v>
      </c>
      <c r="F3137" s="65">
        <v>44172</v>
      </c>
      <c r="G3137" s="64">
        <v>44172.917364699075</v>
      </c>
    </row>
    <row r="3138" spans="1:7" outlineLevel="1" x14ac:dyDescent="0.25">
      <c r="A3138" t="s">
        <v>109</v>
      </c>
      <c r="B3138" t="str">
        <f t="shared" si="48"/>
        <v>SEK44169</v>
      </c>
      <c r="C3138" s="36" t="s">
        <v>329</v>
      </c>
      <c r="D3138" s="63">
        <v>0.15160000000000001</v>
      </c>
      <c r="E3138" s="64">
        <v>44169</v>
      </c>
      <c r="F3138" s="65">
        <v>44171</v>
      </c>
      <c r="G3138" s="64">
        <v>44169.917272766201</v>
      </c>
    </row>
    <row r="3139" spans="1:7" outlineLevel="1" x14ac:dyDescent="0.25">
      <c r="A3139" t="s">
        <v>109</v>
      </c>
      <c r="B3139" t="str">
        <f t="shared" si="48"/>
        <v>SEK44168</v>
      </c>
      <c r="C3139" s="36" t="s">
        <v>329</v>
      </c>
      <c r="D3139" s="63">
        <v>0.15240000000000001</v>
      </c>
      <c r="E3139" s="64">
        <v>44168</v>
      </c>
      <c r="F3139" s="65">
        <v>44168</v>
      </c>
      <c r="G3139" s="64">
        <v>44168.917229629631</v>
      </c>
    </row>
    <row r="3140" spans="1:7" outlineLevel="1" x14ac:dyDescent="0.25">
      <c r="A3140" t="s">
        <v>109</v>
      </c>
      <c r="B3140" t="str">
        <f t="shared" si="48"/>
        <v>SEK44167</v>
      </c>
      <c r="C3140" s="36" t="s">
        <v>329</v>
      </c>
      <c r="D3140" s="63">
        <v>0.1522</v>
      </c>
      <c r="E3140" s="64">
        <v>44167</v>
      </c>
      <c r="F3140" s="65">
        <v>44167</v>
      </c>
      <c r="G3140" s="64">
        <v>44167.917205289355</v>
      </c>
    </row>
    <row r="3141" spans="1:7" outlineLevel="1" x14ac:dyDescent="0.25">
      <c r="A3141" t="s">
        <v>109</v>
      </c>
      <c r="B3141" t="str">
        <f t="shared" si="48"/>
        <v>SEK44166</v>
      </c>
      <c r="C3141" s="36" t="s">
        <v>329</v>
      </c>
      <c r="D3141" s="63">
        <v>0.1522</v>
      </c>
      <c r="E3141" s="64">
        <v>44166</v>
      </c>
      <c r="F3141" s="65">
        <v>44166</v>
      </c>
      <c r="G3141" s="64">
        <v>44166.917142395832</v>
      </c>
    </row>
    <row r="3142" spans="1:7" outlineLevel="1" x14ac:dyDescent="0.25">
      <c r="A3142" t="s">
        <v>109</v>
      </c>
      <c r="B3142" t="str">
        <f t="shared" ref="B3142:B3205" si="49">C3142&amp;E3142</f>
        <v>SEK44165</v>
      </c>
      <c r="C3142" s="36" t="s">
        <v>329</v>
      </c>
      <c r="D3142" s="63">
        <v>0.152</v>
      </c>
      <c r="E3142" s="64">
        <v>44165</v>
      </c>
      <c r="F3142" s="65">
        <v>44165</v>
      </c>
      <c r="G3142" s="64">
        <v>44165.917064849535</v>
      </c>
    </row>
    <row r="3143" spans="1:7" outlineLevel="1" x14ac:dyDescent="0.25">
      <c r="A3143" t="s">
        <v>109</v>
      </c>
      <c r="B3143" t="str">
        <f t="shared" si="49"/>
        <v>SEK44162</v>
      </c>
      <c r="C3143" s="36" t="s">
        <v>329</v>
      </c>
      <c r="D3143" s="63">
        <v>0.1527</v>
      </c>
      <c r="E3143" s="64">
        <v>44162</v>
      </c>
      <c r="F3143" s="65">
        <v>44164</v>
      </c>
      <c r="G3143" s="64">
        <v>44162.916942326388</v>
      </c>
    </row>
    <row r="3144" spans="1:7" outlineLevel="1" x14ac:dyDescent="0.25">
      <c r="A3144" t="s">
        <v>109</v>
      </c>
      <c r="B3144" t="str">
        <f t="shared" si="49"/>
        <v>SEK44161</v>
      </c>
      <c r="C3144" s="36" t="s">
        <v>329</v>
      </c>
      <c r="D3144" s="63">
        <v>0.1525</v>
      </c>
      <c r="E3144" s="64">
        <v>44161</v>
      </c>
      <c r="F3144" s="65">
        <v>44161</v>
      </c>
      <c r="G3144" s="64">
        <v>44161.916928275466</v>
      </c>
    </row>
    <row r="3145" spans="1:7" outlineLevel="1" x14ac:dyDescent="0.25">
      <c r="A3145" t="s">
        <v>109</v>
      </c>
      <c r="B3145" t="str">
        <f t="shared" si="49"/>
        <v>SEK44160</v>
      </c>
      <c r="C3145" s="36" t="s">
        <v>329</v>
      </c>
      <c r="D3145" s="63">
        <v>0.1527</v>
      </c>
      <c r="E3145" s="64">
        <v>44160</v>
      </c>
      <c r="F3145" s="65">
        <v>44160</v>
      </c>
      <c r="G3145" s="64">
        <v>44160.916847418979</v>
      </c>
    </row>
    <row r="3146" spans="1:7" outlineLevel="1" x14ac:dyDescent="0.25">
      <c r="A3146" t="s">
        <v>109</v>
      </c>
      <c r="B3146" t="str">
        <f t="shared" si="49"/>
        <v>SEK44159</v>
      </c>
      <c r="C3146" s="36" t="s">
        <v>329</v>
      </c>
      <c r="D3146" s="63">
        <v>0.152</v>
      </c>
      <c r="E3146" s="64">
        <v>44159</v>
      </c>
      <c r="F3146" s="65">
        <v>44159</v>
      </c>
      <c r="G3146" s="64">
        <v>44159.916795636571</v>
      </c>
    </row>
    <row r="3147" spans="1:7" outlineLevel="1" x14ac:dyDescent="0.25">
      <c r="A3147" t="s">
        <v>109</v>
      </c>
      <c r="B3147" t="str">
        <f t="shared" si="49"/>
        <v>SEK44158</v>
      </c>
      <c r="C3147" s="36" t="s">
        <v>329</v>
      </c>
      <c r="D3147" s="63">
        <v>0.15160000000000001</v>
      </c>
      <c r="E3147" s="64">
        <v>44158</v>
      </c>
      <c r="F3147" s="65">
        <v>44158</v>
      </c>
      <c r="G3147" s="64">
        <v>44158.91676443287</v>
      </c>
    </row>
    <row r="3148" spans="1:7" outlineLevel="1" x14ac:dyDescent="0.25">
      <c r="A3148" t="s">
        <v>109</v>
      </c>
      <c r="B3148" t="str">
        <f t="shared" si="49"/>
        <v>SEK44155</v>
      </c>
      <c r="C3148" s="36" t="s">
        <v>329</v>
      </c>
      <c r="D3148" s="63">
        <v>0.1517</v>
      </c>
      <c r="E3148" s="64">
        <v>44155</v>
      </c>
      <c r="F3148" s="65">
        <v>44157</v>
      </c>
      <c r="G3148" s="64">
        <v>44155.918238969905</v>
      </c>
    </row>
    <row r="3149" spans="1:7" outlineLevel="1" x14ac:dyDescent="0.25">
      <c r="A3149" t="s">
        <v>109</v>
      </c>
      <c r="B3149" t="str">
        <f t="shared" si="49"/>
        <v>SEK44154</v>
      </c>
      <c r="C3149" s="36" t="s">
        <v>329</v>
      </c>
      <c r="D3149" s="63">
        <v>0.1517</v>
      </c>
      <c r="E3149" s="64">
        <v>44154</v>
      </c>
      <c r="F3149" s="65">
        <v>44154</v>
      </c>
      <c r="G3149" s="64">
        <v>44154.918178009262</v>
      </c>
    </row>
    <row r="3150" spans="1:7" outlineLevel="1" x14ac:dyDescent="0.25">
      <c r="A3150" t="s">
        <v>109</v>
      </c>
      <c r="B3150" t="str">
        <f t="shared" si="49"/>
        <v>SEK44153</v>
      </c>
      <c r="C3150" s="36" t="s">
        <v>329</v>
      </c>
      <c r="D3150" s="63">
        <v>0.152</v>
      </c>
      <c r="E3150" s="64">
        <v>44153</v>
      </c>
      <c r="F3150" s="65">
        <v>44153</v>
      </c>
      <c r="G3150" s="64">
        <v>44153.918149502315</v>
      </c>
    </row>
    <row r="3151" spans="1:7" outlineLevel="1" x14ac:dyDescent="0.25">
      <c r="A3151" t="s">
        <v>109</v>
      </c>
      <c r="B3151" t="str">
        <f t="shared" si="49"/>
        <v>SEK44152</v>
      </c>
      <c r="C3151" s="36" t="s">
        <v>329</v>
      </c>
      <c r="D3151" s="63">
        <v>0.15190000000000001</v>
      </c>
      <c r="E3151" s="64">
        <v>44152</v>
      </c>
      <c r="F3151" s="65">
        <v>44152</v>
      </c>
      <c r="G3151" s="64">
        <v>44152.918135150459</v>
      </c>
    </row>
    <row r="3152" spans="1:7" outlineLevel="1" x14ac:dyDescent="0.25">
      <c r="A3152" t="s">
        <v>109</v>
      </c>
      <c r="B3152" t="str">
        <f t="shared" si="49"/>
        <v>SEK44151</v>
      </c>
      <c r="C3152" s="36" t="s">
        <v>329</v>
      </c>
      <c r="D3152" s="63">
        <v>0.15140000000000001</v>
      </c>
      <c r="E3152" s="64">
        <v>44151</v>
      </c>
      <c r="F3152" s="65">
        <v>44151</v>
      </c>
      <c r="G3152" s="64">
        <v>44151.918084606485</v>
      </c>
    </row>
    <row r="3153" spans="1:7" outlineLevel="1" x14ac:dyDescent="0.25">
      <c r="A3153" t="s">
        <v>109</v>
      </c>
      <c r="B3153" t="str">
        <f t="shared" si="49"/>
        <v>SEK44148</v>
      </c>
      <c r="C3153" s="36" t="s">
        <v>329</v>
      </c>
      <c r="D3153" s="63">
        <v>0.15129999999999999</v>
      </c>
      <c r="E3153" s="64">
        <v>44148</v>
      </c>
      <c r="F3153" s="65">
        <v>44150</v>
      </c>
      <c r="G3153" s="64">
        <v>44148.917906516202</v>
      </c>
    </row>
    <row r="3154" spans="1:7" outlineLevel="1" x14ac:dyDescent="0.25">
      <c r="A3154" t="s">
        <v>109</v>
      </c>
      <c r="B3154" t="str">
        <f t="shared" si="49"/>
        <v>SEK44147</v>
      </c>
      <c r="C3154" s="36" t="s">
        <v>329</v>
      </c>
      <c r="D3154" s="63">
        <v>0.152</v>
      </c>
      <c r="E3154" s="64">
        <v>44147</v>
      </c>
      <c r="F3154" s="65">
        <v>44147</v>
      </c>
      <c r="G3154" s="64">
        <v>44147.917910613425</v>
      </c>
    </row>
    <row r="3155" spans="1:7" outlineLevel="1" x14ac:dyDescent="0.25">
      <c r="A3155" t="s">
        <v>109</v>
      </c>
      <c r="B3155" t="str">
        <f t="shared" si="49"/>
        <v>SEK44145</v>
      </c>
      <c r="C3155" s="36" t="s">
        <v>329</v>
      </c>
      <c r="D3155" s="63">
        <v>0.15110000000000001</v>
      </c>
      <c r="E3155" s="64">
        <v>44145</v>
      </c>
      <c r="F3155" s="65">
        <v>44146</v>
      </c>
      <c r="G3155" s="64">
        <v>44145.917824039352</v>
      </c>
    </row>
    <row r="3156" spans="1:7" outlineLevel="1" x14ac:dyDescent="0.25">
      <c r="A3156" t="s">
        <v>109</v>
      </c>
      <c r="B3156" t="str">
        <f t="shared" si="49"/>
        <v>SEK44144</v>
      </c>
      <c r="C3156" s="36" t="s">
        <v>329</v>
      </c>
      <c r="D3156" s="63">
        <v>0.15060000000000001</v>
      </c>
      <c r="E3156" s="64">
        <v>44144</v>
      </c>
      <c r="F3156" s="65">
        <v>44144</v>
      </c>
      <c r="G3156" s="64">
        <v>44144.917735682873</v>
      </c>
    </row>
    <row r="3157" spans="1:7" outlineLevel="1" x14ac:dyDescent="0.25">
      <c r="A3157" t="s">
        <v>109</v>
      </c>
      <c r="B3157" t="str">
        <f t="shared" si="49"/>
        <v>SUR44484</v>
      </c>
      <c r="C3157" s="36" t="s">
        <v>330</v>
      </c>
      <c r="D3157" s="63">
        <v>1.7409999999999998E-2</v>
      </c>
      <c r="E3157" s="64">
        <v>44484</v>
      </c>
      <c r="F3157" s="65">
        <v>73050</v>
      </c>
      <c r="G3157" s="64">
        <v>44484.917950312498</v>
      </c>
    </row>
    <row r="3158" spans="1:7" outlineLevel="1" x14ac:dyDescent="0.25">
      <c r="A3158" t="s">
        <v>109</v>
      </c>
      <c r="B3158" t="str">
        <f t="shared" si="49"/>
        <v>SUR44483</v>
      </c>
      <c r="C3158" s="36" t="s">
        <v>330</v>
      </c>
      <c r="D3158" s="63">
        <v>1.7299999999999999E-2</v>
      </c>
      <c r="E3158" s="64">
        <v>44483</v>
      </c>
      <c r="F3158" s="65">
        <v>44483</v>
      </c>
      <c r="G3158" s="64">
        <v>44483.917875775463</v>
      </c>
    </row>
    <row r="3159" spans="1:7" outlineLevel="1" x14ac:dyDescent="0.25">
      <c r="A3159" t="s">
        <v>109</v>
      </c>
      <c r="B3159" t="str">
        <f t="shared" si="49"/>
        <v>SUR44482</v>
      </c>
      <c r="C3159" s="36" t="s">
        <v>330</v>
      </c>
      <c r="D3159" s="63">
        <v>1.7299999999999999E-2</v>
      </c>
      <c r="E3159" s="64">
        <v>44482</v>
      </c>
      <c r="F3159" s="65">
        <v>44482</v>
      </c>
      <c r="G3159" s="64">
        <v>44482.917871759259</v>
      </c>
    </row>
    <row r="3160" spans="1:7" outlineLevel="1" x14ac:dyDescent="0.25">
      <c r="A3160" t="s">
        <v>109</v>
      </c>
      <c r="B3160" t="str">
        <f t="shared" si="49"/>
        <v>SUR44481</v>
      </c>
      <c r="C3160" s="36" t="s">
        <v>330</v>
      </c>
      <c r="D3160" s="63">
        <v>1.7319999999999999E-2</v>
      </c>
      <c r="E3160" s="64">
        <v>44481</v>
      </c>
      <c r="F3160" s="65">
        <v>44481</v>
      </c>
      <c r="G3160" s="64">
        <v>44481.917802118056</v>
      </c>
    </row>
    <row r="3161" spans="1:7" outlineLevel="1" x14ac:dyDescent="0.25">
      <c r="A3161" t="s">
        <v>109</v>
      </c>
      <c r="B3161" t="str">
        <f t="shared" si="49"/>
        <v>SUR44477</v>
      </c>
      <c r="C3161" s="36" t="s">
        <v>330</v>
      </c>
      <c r="D3161" s="63">
        <v>1.738E-2</v>
      </c>
      <c r="E3161" s="64">
        <v>44477</v>
      </c>
      <c r="F3161" s="65">
        <v>44480</v>
      </c>
      <c r="G3161" s="64">
        <v>44477.917705868058</v>
      </c>
    </row>
    <row r="3162" spans="1:7" outlineLevel="1" x14ac:dyDescent="0.25">
      <c r="A3162" t="s">
        <v>109</v>
      </c>
      <c r="B3162" t="str">
        <f t="shared" si="49"/>
        <v>SUR44476</v>
      </c>
      <c r="C3162" s="36" t="s">
        <v>330</v>
      </c>
      <c r="D3162" s="63">
        <v>1.7500000000000002E-2</v>
      </c>
      <c r="E3162" s="64">
        <v>44476</v>
      </c>
      <c r="F3162" s="65">
        <v>44476</v>
      </c>
      <c r="G3162" s="64">
        <v>44476.917658101855</v>
      </c>
    </row>
    <row r="3163" spans="1:7" outlineLevel="1" x14ac:dyDescent="0.25">
      <c r="A3163" t="s">
        <v>109</v>
      </c>
      <c r="B3163" t="str">
        <f t="shared" si="49"/>
        <v>SUR44475</v>
      </c>
      <c r="C3163" s="36" t="s">
        <v>330</v>
      </c>
      <c r="D3163" s="63">
        <v>1.7399999999999999E-2</v>
      </c>
      <c r="E3163" s="64">
        <v>44475</v>
      </c>
      <c r="F3163" s="65">
        <v>44475</v>
      </c>
      <c r="G3163" s="64">
        <v>44475.917569062498</v>
      </c>
    </row>
    <row r="3164" spans="1:7" outlineLevel="1" x14ac:dyDescent="0.25">
      <c r="A3164" t="s">
        <v>109</v>
      </c>
      <c r="B3164" t="str">
        <f t="shared" si="49"/>
        <v>SUR44474</v>
      </c>
      <c r="C3164" s="36" t="s">
        <v>330</v>
      </c>
      <c r="D3164" s="63">
        <v>1.7389999999999999E-2</v>
      </c>
      <c r="E3164" s="64">
        <v>44474</v>
      </c>
      <c r="F3164" s="65">
        <v>44474</v>
      </c>
      <c r="G3164" s="64">
        <v>44474.9175412037</v>
      </c>
    </row>
    <row r="3165" spans="1:7" outlineLevel="1" x14ac:dyDescent="0.25">
      <c r="A3165" t="s">
        <v>109</v>
      </c>
      <c r="B3165" t="str">
        <f t="shared" si="49"/>
        <v>SUR44473</v>
      </c>
      <c r="C3165" s="36" t="s">
        <v>330</v>
      </c>
      <c r="D3165" s="63">
        <v>1.7340000000000001E-2</v>
      </c>
      <c r="E3165" s="64">
        <v>44473</v>
      </c>
      <c r="F3165" s="65">
        <v>44473</v>
      </c>
      <c r="G3165" s="64">
        <v>44473.91753564815</v>
      </c>
    </row>
    <row r="3166" spans="1:7" outlineLevel="1" x14ac:dyDescent="0.25">
      <c r="A3166" t="s">
        <v>109</v>
      </c>
      <c r="B3166" t="str">
        <f t="shared" si="49"/>
        <v>SUR44470</v>
      </c>
      <c r="C3166" s="36" t="s">
        <v>330</v>
      </c>
      <c r="D3166" s="63">
        <v>1.7399999999999999E-2</v>
      </c>
      <c r="E3166" s="64">
        <v>44470</v>
      </c>
      <c r="F3166" s="65">
        <v>44472</v>
      </c>
      <c r="G3166" s="64">
        <v>44470.91745385417</v>
      </c>
    </row>
    <row r="3167" spans="1:7" outlineLevel="1" x14ac:dyDescent="0.25">
      <c r="A3167" t="s">
        <v>109</v>
      </c>
      <c r="B3167" t="str">
        <f t="shared" si="49"/>
        <v>SUR44468</v>
      </c>
      <c r="C3167" s="36" t="s">
        <v>330</v>
      </c>
      <c r="D3167" s="63">
        <v>1.7500000000000002E-2</v>
      </c>
      <c r="E3167" s="64">
        <v>44468</v>
      </c>
      <c r="F3167" s="65">
        <v>44469</v>
      </c>
      <c r="G3167" s="64">
        <v>44468.91738900463</v>
      </c>
    </row>
    <row r="3168" spans="1:7" outlineLevel="1" x14ac:dyDescent="0.25">
      <c r="A3168" t="s">
        <v>109</v>
      </c>
      <c r="B3168" t="str">
        <f t="shared" si="49"/>
        <v>SUR44467</v>
      </c>
      <c r="C3168" s="36" t="s">
        <v>330</v>
      </c>
      <c r="D3168" s="63">
        <v>1.7399999999999999E-2</v>
      </c>
      <c r="E3168" s="64">
        <v>44467</v>
      </c>
      <c r="F3168" s="65">
        <v>44467</v>
      </c>
      <c r="G3168" s="64">
        <v>44467.917336261577</v>
      </c>
    </row>
    <row r="3169" spans="1:7" outlineLevel="1" x14ac:dyDescent="0.25">
      <c r="A3169" t="s">
        <v>109</v>
      </c>
      <c r="B3169" t="str">
        <f t="shared" si="49"/>
        <v>SUR44466</v>
      </c>
      <c r="C3169" s="36" t="s">
        <v>330</v>
      </c>
      <c r="D3169" s="63">
        <v>1.7399999999999999E-2</v>
      </c>
      <c r="E3169" s="64">
        <v>44466</v>
      </c>
      <c r="F3169" s="65">
        <v>44466</v>
      </c>
      <c r="G3169" s="64">
        <v>44466.917280324073</v>
      </c>
    </row>
    <row r="3170" spans="1:7" outlineLevel="1" x14ac:dyDescent="0.25">
      <c r="A3170" t="s">
        <v>109</v>
      </c>
      <c r="B3170" t="str">
        <f t="shared" si="49"/>
        <v>SUR44463</v>
      </c>
      <c r="C3170" s="36" t="s">
        <v>330</v>
      </c>
      <c r="D3170" s="63">
        <v>1.7399999999999999E-2</v>
      </c>
      <c r="E3170" s="64">
        <v>44463</v>
      </c>
      <c r="F3170" s="65">
        <v>44465</v>
      </c>
      <c r="G3170" s="64">
        <v>44463.917867824071</v>
      </c>
    </row>
    <row r="3171" spans="1:7" outlineLevel="1" x14ac:dyDescent="0.25">
      <c r="A3171" t="s">
        <v>109</v>
      </c>
      <c r="B3171" t="str">
        <f t="shared" si="49"/>
        <v>SUR44462</v>
      </c>
      <c r="C3171" s="36" t="s">
        <v>330</v>
      </c>
      <c r="D3171" s="63">
        <v>1.7399999999999999E-2</v>
      </c>
      <c r="E3171" s="64">
        <v>44462</v>
      </c>
      <c r="F3171" s="65">
        <v>44462</v>
      </c>
      <c r="G3171" s="64">
        <v>44462.917878587963</v>
      </c>
    </row>
    <row r="3172" spans="1:7" outlineLevel="1" x14ac:dyDescent="0.25">
      <c r="A3172" t="s">
        <v>109</v>
      </c>
      <c r="B3172" t="str">
        <f t="shared" si="49"/>
        <v>SUR44461</v>
      </c>
      <c r="C3172" s="36" t="s">
        <v>330</v>
      </c>
      <c r="D3172" s="63">
        <v>1.753E-2</v>
      </c>
      <c r="E3172" s="64">
        <v>44461</v>
      </c>
      <c r="F3172" s="65">
        <v>44461</v>
      </c>
      <c r="G3172" s="64">
        <v>44461.917839004629</v>
      </c>
    </row>
    <row r="3173" spans="1:7" outlineLevel="1" x14ac:dyDescent="0.25">
      <c r="A3173" t="s">
        <v>109</v>
      </c>
      <c r="B3173" t="str">
        <f t="shared" si="49"/>
        <v>SUR44460</v>
      </c>
      <c r="C3173" s="36" t="s">
        <v>330</v>
      </c>
      <c r="D3173" s="63">
        <v>1.7500000000000002E-2</v>
      </c>
      <c r="E3173" s="64">
        <v>44460</v>
      </c>
      <c r="F3173" s="65">
        <v>44460</v>
      </c>
      <c r="G3173" s="64">
        <v>44460.917817013891</v>
      </c>
    </row>
    <row r="3174" spans="1:7" outlineLevel="1" x14ac:dyDescent="0.25">
      <c r="A3174" t="s">
        <v>109</v>
      </c>
      <c r="B3174" t="str">
        <f t="shared" si="49"/>
        <v>SUR44459</v>
      </c>
      <c r="C3174" s="36" t="s">
        <v>330</v>
      </c>
      <c r="D3174" s="63">
        <v>1.7430000000000001E-2</v>
      </c>
      <c r="E3174" s="64">
        <v>44459</v>
      </c>
      <c r="F3174" s="65">
        <v>44459</v>
      </c>
      <c r="G3174" s="64">
        <v>44459.917747418978</v>
      </c>
    </row>
    <row r="3175" spans="1:7" outlineLevel="1" x14ac:dyDescent="0.25">
      <c r="A3175" t="s">
        <v>109</v>
      </c>
      <c r="B3175" t="str">
        <f t="shared" si="49"/>
        <v>SUR44456</v>
      </c>
      <c r="C3175" s="36" t="s">
        <v>330</v>
      </c>
      <c r="D3175" s="63">
        <v>1.7489999999999999E-2</v>
      </c>
      <c r="E3175" s="64">
        <v>44456</v>
      </c>
      <c r="F3175" s="65">
        <v>44458</v>
      </c>
      <c r="G3175" s="64">
        <v>44456.917653553239</v>
      </c>
    </row>
    <row r="3176" spans="1:7" outlineLevel="1" x14ac:dyDescent="0.25">
      <c r="A3176" t="s">
        <v>109</v>
      </c>
      <c r="B3176" t="str">
        <f t="shared" si="49"/>
        <v>SUR44455</v>
      </c>
      <c r="C3176" s="36" t="s">
        <v>330</v>
      </c>
      <c r="D3176" s="63">
        <v>1.7489999999999999E-2</v>
      </c>
      <c r="E3176" s="64">
        <v>44455</v>
      </c>
      <c r="F3176" s="65">
        <v>44455</v>
      </c>
      <c r="G3176" s="64">
        <v>44455.917641932872</v>
      </c>
    </row>
    <row r="3177" spans="1:7" outlineLevel="1" x14ac:dyDescent="0.25">
      <c r="A3177" t="s">
        <v>109</v>
      </c>
      <c r="B3177" t="str">
        <f t="shared" si="49"/>
        <v>SUR44454</v>
      </c>
      <c r="C3177" s="36" t="s">
        <v>330</v>
      </c>
      <c r="D3177" s="63">
        <v>1.746E-2</v>
      </c>
      <c r="E3177" s="64">
        <v>44454</v>
      </c>
      <c r="F3177" s="65">
        <v>44454</v>
      </c>
      <c r="G3177" s="64">
        <v>44454.917585960648</v>
      </c>
    </row>
    <row r="3178" spans="1:7" outlineLevel="1" x14ac:dyDescent="0.25">
      <c r="A3178" t="s">
        <v>109</v>
      </c>
      <c r="B3178" t="str">
        <f t="shared" si="49"/>
        <v>SUR44453</v>
      </c>
      <c r="C3178" s="36" t="s">
        <v>330</v>
      </c>
      <c r="D3178" s="63">
        <v>1.7389999999999999E-2</v>
      </c>
      <c r="E3178" s="64">
        <v>44453</v>
      </c>
      <c r="F3178" s="65">
        <v>44453</v>
      </c>
      <c r="G3178" s="64">
        <v>44453.917549039354</v>
      </c>
    </row>
    <row r="3179" spans="1:7" outlineLevel="1" x14ac:dyDescent="0.25">
      <c r="A3179" t="s">
        <v>109</v>
      </c>
      <c r="B3179" t="str">
        <f t="shared" si="49"/>
        <v>SUR44452</v>
      </c>
      <c r="C3179" s="36" t="s">
        <v>330</v>
      </c>
      <c r="D3179" s="63">
        <v>1.7399999999999999E-2</v>
      </c>
      <c r="E3179" s="64">
        <v>44452</v>
      </c>
      <c r="F3179" s="65">
        <v>44452</v>
      </c>
      <c r="G3179" s="64">
        <v>44452.917141053244</v>
      </c>
    </row>
    <row r="3180" spans="1:7" outlineLevel="1" x14ac:dyDescent="0.25">
      <c r="A3180" t="s">
        <v>109</v>
      </c>
      <c r="B3180" t="str">
        <f t="shared" si="49"/>
        <v>SUR44449</v>
      </c>
      <c r="C3180" s="36" t="s">
        <v>330</v>
      </c>
      <c r="D3180" s="63">
        <v>1.7299999999999999E-2</v>
      </c>
      <c r="E3180" s="64">
        <v>44449</v>
      </c>
      <c r="F3180" s="65">
        <v>44451</v>
      </c>
      <c r="G3180" s="64">
        <v>44449.917072071759</v>
      </c>
    </row>
    <row r="3181" spans="1:7" outlineLevel="1" x14ac:dyDescent="0.25">
      <c r="A3181" t="s">
        <v>109</v>
      </c>
      <c r="B3181" t="str">
        <f t="shared" si="49"/>
        <v>SUR44448</v>
      </c>
      <c r="C3181" s="36" t="s">
        <v>330</v>
      </c>
      <c r="D3181" s="63">
        <v>1.7350000000000001E-2</v>
      </c>
      <c r="E3181" s="64">
        <v>44448</v>
      </c>
      <c r="F3181" s="65">
        <v>44448</v>
      </c>
      <c r="G3181" s="64">
        <v>44448.916998726854</v>
      </c>
    </row>
    <row r="3182" spans="1:7" outlineLevel="1" x14ac:dyDescent="0.25">
      <c r="A3182" t="s">
        <v>109</v>
      </c>
      <c r="B3182" t="str">
        <f t="shared" si="49"/>
        <v>SUR44447</v>
      </c>
      <c r="C3182" s="36" t="s">
        <v>330</v>
      </c>
      <c r="D3182" s="63">
        <v>1.7299999999999999E-2</v>
      </c>
      <c r="E3182" s="64">
        <v>44447</v>
      </c>
      <c r="F3182" s="65">
        <v>44447</v>
      </c>
      <c r="G3182" s="64">
        <v>44447.916981365743</v>
      </c>
    </row>
    <row r="3183" spans="1:7" outlineLevel="1" x14ac:dyDescent="0.25">
      <c r="A3183" t="s">
        <v>109</v>
      </c>
      <c r="B3183" t="str">
        <f t="shared" si="49"/>
        <v>SUR44446</v>
      </c>
      <c r="C3183" s="36" t="s">
        <v>330</v>
      </c>
      <c r="D3183" s="63">
        <v>1.7219999999999999E-2</v>
      </c>
      <c r="E3183" s="64">
        <v>44446</v>
      </c>
      <c r="F3183" s="65">
        <v>44446</v>
      </c>
      <c r="G3183" s="64">
        <v>44446.91695471065</v>
      </c>
    </row>
    <row r="3184" spans="1:7" outlineLevel="1" x14ac:dyDescent="0.25">
      <c r="A3184" t="s">
        <v>109</v>
      </c>
      <c r="B3184" t="str">
        <f t="shared" si="49"/>
        <v>SUR44442</v>
      </c>
      <c r="C3184" s="36" t="s">
        <v>330</v>
      </c>
      <c r="D3184" s="63">
        <v>1.72E-2</v>
      </c>
      <c r="E3184" s="64">
        <v>44442</v>
      </c>
      <c r="F3184" s="65">
        <v>44445</v>
      </c>
      <c r="G3184" s="64">
        <v>44442.916798726852</v>
      </c>
    </row>
    <row r="3185" spans="1:7" outlineLevel="1" x14ac:dyDescent="0.25">
      <c r="A3185" t="s">
        <v>109</v>
      </c>
      <c r="B3185" t="str">
        <f t="shared" si="49"/>
        <v>SUR44441</v>
      </c>
      <c r="C3185" s="36" t="s">
        <v>330</v>
      </c>
      <c r="D3185" s="63">
        <v>1.7250000000000001E-2</v>
      </c>
      <c r="E3185" s="64">
        <v>44441</v>
      </c>
      <c r="F3185" s="65">
        <v>44441</v>
      </c>
      <c r="G3185" s="64">
        <v>44441.916770370372</v>
      </c>
    </row>
    <row r="3186" spans="1:7" outlineLevel="1" x14ac:dyDescent="0.25">
      <c r="A3186" t="s">
        <v>109</v>
      </c>
      <c r="B3186" t="str">
        <f t="shared" si="49"/>
        <v>SUR44440</v>
      </c>
      <c r="C3186" s="36" t="s">
        <v>330</v>
      </c>
      <c r="D3186" s="63">
        <v>1.728E-2</v>
      </c>
      <c r="E3186" s="64">
        <v>44440</v>
      </c>
      <c r="F3186" s="65">
        <v>44440</v>
      </c>
      <c r="G3186" s="64">
        <v>44440.916771493059</v>
      </c>
    </row>
    <row r="3187" spans="1:7" outlineLevel="1" x14ac:dyDescent="0.25">
      <c r="A3187" t="s">
        <v>109</v>
      </c>
      <c r="B3187" t="str">
        <f t="shared" si="49"/>
        <v>SUR44439</v>
      </c>
      <c r="C3187" s="36" t="s">
        <v>330</v>
      </c>
      <c r="D3187" s="63">
        <v>1.72E-2</v>
      </c>
      <c r="E3187" s="64">
        <v>44439</v>
      </c>
      <c r="F3187" s="65">
        <v>44439</v>
      </c>
      <c r="G3187" s="64">
        <v>44439.920156793982</v>
      </c>
    </row>
    <row r="3188" spans="1:7" outlineLevel="1" x14ac:dyDescent="0.25">
      <c r="A3188" t="s">
        <v>109</v>
      </c>
      <c r="B3188" t="str">
        <f t="shared" si="49"/>
        <v>SUR44438</v>
      </c>
      <c r="C3188" s="36" t="s">
        <v>330</v>
      </c>
      <c r="D3188" s="63">
        <v>1.7139999999999999E-2</v>
      </c>
      <c r="E3188" s="64">
        <v>44438</v>
      </c>
      <c r="F3188" s="65">
        <v>44438</v>
      </c>
      <c r="G3188" s="64">
        <v>44438.92015578704</v>
      </c>
    </row>
    <row r="3189" spans="1:7" outlineLevel="1" x14ac:dyDescent="0.25">
      <c r="A3189" t="s">
        <v>109</v>
      </c>
      <c r="B3189" t="str">
        <f t="shared" si="49"/>
        <v>SUR44435</v>
      </c>
      <c r="C3189" s="36" t="s">
        <v>330</v>
      </c>
      <c r="D3189" s="63">
        <v>1.711E-2</v>
      </c>
      <c r="E3189" s="64">
        <v>44435</v>
      </c>
      <c r="F3189" s="65">
        <v>44437</v>
      </c>
      <c r="G3189" s="64">
        <v>44435.920084837962</v>
      </c>
    </row>
    <row r="3190" spans="1:7" outlineLevel="1" x14ac:dyDescent="0.25">
      <c r="A3190" t="s">
        <v>109</v>
      </c>
      <c r="B3190" t="str">
        <f t="shared" si="49"/>
        <v>SUR44434</v>
      </c>
      <c r="C3190" s="36" t="s">
        <v>330</v>
      </c>
      <c r="D3190" s="63">
        <v>1.7049999999999999E-2</v>
      </c>
      <c r="E3190" s="64">
        <v>44434</v>
      </c>
      <c r="F3190" s="65">
        <v>44434</v>
      </c>
      <c r="G3190" s="64">
        <v>44434.919944907408</v>
      </c>
    </row>
    <row r="3191" spans="1:7" outlineLevel="1" x14ac:dyDescent="0.25">
      <c r="A3191" t="s">
        <v>109</v>
      </c>
      <c r="B3191" t="str">
        <f t="shared" si="49"/>
        <v>SUR44433</v>
      </c>
      <c r="C3191" s="36" t="s">
        <v>330</v>
      </c>
      <c r="D3191" s="63">
        <v>1.7049999999999999E-2</v>
      </c>
      <c r="E3191" s="64">
        <v>44433</v>
      </c>
      <c r="F3191" s="65">
        <v>44433</v>
      </c>
      <c r="G3191" s="64">
        <v>44433.919950543983</v>
      </c>
    </row>
    <row r="3192" spans="1:7" outlineLevel="1" x14ac:dyDescent="0.25">
      <c r="A3192" t="s">
        <v>109</v>
      </c>
      <c r="B3192" t="str">
        <f t="shared" si="49"/>
        <v>SUR44432</v>
      </c>
      <c r="C3192" s="36" t="s">
        <v>330</v>
      </c>
      <c r="D3192" s="63">
        <v>1.7100000000000001E-2</v>
      </c>
      <c r="E3192" s="64">
        <v>44432</v>
      </c>
      <c r="F3192" s="65">
        <v>44432</v>
      </c>
      <c r="G3192" s="64">
        <v>44432.919876006941</v>
      </c>
    </row>
    <row r="3193" spans="1:7" outlineLevel="1" x14ac:dyDescent="0.25">
      <c r="A3193" t="s">
        <v>109</v>
      </c>
      <c r="B3193" t="str">
        <f t="shared" si="49"/>
        <v>SUR44431</v>
      </c>
      <c r="C3193" s="36" t="s">
        <v>330</v>
      </c>
      <c r="D3193" s="63">
        <v>1.7129999999999999E-2</v>
      </c>
      <c r="E3193" s="64">
        <v>44431</v>
      </c>
      <c r="F3193" s="65">
        <v>44431</v>
      </c>
      <c r="G3193" s="64">
        <v>44431.919861076392</v>
      </c>
    </row>
    <row r="3194" spans="1:7" outlineLevel="1" x14ac:dyDescent="0.25">
      <c r="A3194" t="s">
        <v>109</v>
      </c>
      <c r="B3194" t="str">
        <f t="shared" si="49"/>
        <v>SUR44428</v>
      </c>
      <c r="C3194" s="36" t="s">
        <v>330</v>
      </c>
      <c r="D3194" s="63">
        <v>1.7299999999999999E-2</v>
      </c>
      <c r="E3194" s="64">
        <v>44428</v>
      </c>
      <c r="F3194" s="65">
        <v>44430</v>
      </c>
      <c r="G3194" s="64">
        <v>44428.918752627316</v>
      </c>
    </row>
    <row r="3195" spans="1:7" outlineLevel="1" x14ac:dyDescent="0.25">
      <c r="A3195" t="s">
        <v>109</v>
      </c>
      <c r="B3195" t="str">
        <f t="shared" si="49"/>
        <v>SUR44427</v>
      </c>
      <c r="C3195" s="36" t="s">
        <v>330</v>
      </c>
      <c r="D3195" s="63">
        <v>1.7219999999999999E-2</v>
      </c>
      <c r="E3195" s="64">
        <v>44427</v>
      </c>
      <c r="F3195" s="65">
        <v>44427</v>
      </c>
      <c r="G3195" s="64">
        <v>44427.918716400462</v>
      </c>
    </row>
    <row r="3196" spans="1:7" outlineLevel="1" x14ac:dyDescent="0.25">
      <c r="A3196" t="s">
        <v>109</v>
      </c>
      <c r="B3196" t="str">
        <f t="shared" si="49"/>
        <v>SUR44426</v>
      </c>
      <c r="C3196" s="36" t="s">
        <v>330</v>
      </c>
      <c r="D3196" s="63">
        <v>1.7100000000000001E-2</v>
      </c>
      <c r="E3196" s="64">
        <v>44426</v>
      </c>
      <c r="F3196" s="65">
        <v>44426</v>
      </c>
      <c r="G3196" s="64">
        <v>44426.918656631948</v>
      </c>
    </row>
    <row r="3197" spans="1:7" outlineLevel="1" x14ac:dyDescent="0.25">
      <c r="A3197" t="s">
        <v>109</v>
      </c>
      <c r="B3197" t="str">
        <f t="shared" si="49"/>
        <v>SUR44425</v>
      </c>
      <c r="C3197" s="36" t="s">
        <v>330</v>
      </c>
      <c r="D3197" s="63">
        <v>1.72E-2</v>
      </c>
      <c r="E3197" s="64">
        <v>44425</v>
      </c>
      <c r="F3197" s="65">
        <v>44425</v>
      </c>
      <c r="G3197" s="64">
        <v>44425.918660914351</v>
      </c>
    </row>
    <row r="3198" spans="1:7" outlineLevel="1" x14ac:dyDescent="0.25">
      <c r="A3198" t="s">
        <v>109</v>
      </c>
      <c r="B3198" t="str">
        <f t="shared" si="49"/>
        <v>SUR44424</v>
      </c>
      <c r="C3198" s="36" t="s">
        <v>330</v>
      </c>
      <c r="D3198" s="63">
        <v>1.7149999999999999E-2</v>
      </c>
      <c r="E3198" s="64">
        <v>44424</v>
      </c>
      <c r="F3198" s="65">
        <v>44424</v>
      </c>
      <c r="G3198" s="64">
        <v>44424.918611493056</v>
      </c>
    </row>
    <row r="3199" spans="1:7" outlineLevel="1" x14ac:dyDescent="0.25">
      <c r="A3199" t="s">
        <v>109</v>
      </c>
      <c r="B3199" t="str">
        <f t="shared" si="49"/>
        <v>SUR44421</v>
      </c>
      <c r="C3199" s="36" t="s">
        <v>330</v>
      </c>
      <c r="D3199" s="63">
        <v>1.7100000000000001E-2</v>
      </c>
      <c r="E3199" s="64">
        <v>44421</v>
      </c>
      <c r="F3199" s="65">
        <v>44423</v>
      </c>
      <c r="G3199" s="64">
        <v>44421.918543518521</v>
      </c>
    </row>
    <row r="3200" spans="1:7" outlineLevel="1" x14ac:dyDescent="0.25">
      <c r="A3200" t="s">
        <v>109</v>
      </c>
      <c r="B3200" t="str">
        <f t="shared" si="49"/>
        <v>SUR44420</v>
      </c>
      <c r="C3200" s="36" t="s">
        <v>330</v>
      </c>
      <c r="D3200" s="63">
        <v>1.7000000000000001E-2</v>
      </c>
      <c r="E3200" s="64">
        <v>44420</v>
      </c>
      <c r="F3200" s="65">
        <v>44420</v>
      </c>
      <c r="G3200" s="64">
        <v>44420.918509293981</v>
      </c>
    </row>
    <row r="3201" spans="1:7" outlineLevel="1" x14ac:dyDescent="0.25">
      <c r="A3201" t="s">
        <v>109</v>
      </c>
      <c r="B3201" t="str">
        <f t="shared" si="49"/>
        <v>SUR44419</v>
      </c>
      <c r="C3201" s="36" t="s">
        <v>330</v>
      </c>
      <c r="D3201" s="63">
        <v>1.6979999999999999E-2</v>
      </c>
      <c r="E3201" s="64">
        <v>44419</v>
      </c>
      <c r="F3201" s="65">
        <v>44419</v>
      </c>
      <c r="G3201" s="64">
        <v>44419.918441747686</v>
      </c>
    </row>
    <row r="3202" spans="1:7" outlineLevel="1" x14ac:dyDescent="0.25">
      <c r="A3202" t="s">
        <v>109</v>
      </c>
      <c r="B3202" t="str">
        <f t="shared" si="49"/>
        <v>SUR44418</v>
      </c>
      <c r="C3202" s="36" t="s">
        <v>330</v>
      </c>
      <c r="D3202" s="63">
        <v>1.695E-2</v>
      </c>
      <c r="E3202" s="64">
        <v>44418</v>
      </c>
      <c r="F3202" s="65">
        <v>44418</v>
      </c>
      <c r="G3202" s="64">
        <v>44418.918465277777</v>
      </c>
    </row>
    <row r="3203" spans="1:7" outlineLevel="1" x14ac:dyDescent="0.25">
      <c r="A3203" t="s">
        <v>109</v>
      </c>
      <c r="B3203" t="str">
        <f t="shared" si="49"/>
        <v>SUR44417</v>
      </c>
      <c r="C3203" s="36" t="s">
        <v>330</v>
      </c>
      <c r="D3203" s="63">
        <v>1.7100000000000001E-2</v>
      </c>
      <c r="E3203" s="64">
        <v>44417</v>
      </c>
      <c r="F3203" s="65">
        <v>44417</v>
      </c>
      <c r="G3203" s="64">
        <v>44417.918424386575</v>
      </c>
    </row>
    <row r="3204" spans="1:7" outlineLevel="1" x14ac:dyDescent="0.25">
      <c r="A3204" t="s">
        <v>109</v>
      </c>
      <c r="B3204" t="str">
        <f t="shared" si="49"/>
        <v>SUR44414</v>
      </c>
      <c r="C3204" s="36" t="s">
        <v>330</v>
      </c>
      <c r="D3204" s="63">
        <v>1.7100000000000001E-2</v>
      </c>
      <c r="E3204" s="64">
        <v>44414</v>
      </c>
      <c r="F3204" s="65">
        <v>44416</v>
      </c>
      <c r="G3204" s="64">
        <v>44414.918323576392</v>
      </c>
    </row>
    <row r="3205" spans="1:7" outlineLevel="1" x14ac:dyDescent="0.25">
      <c r="A3205" t="s">
        <v>109</v>
      </c>
      <c r="B3205" t="str">
        <f t="shared" si="49"/>
        <v>SUR44413</v>
      </c>
      <c r="C3205" s="36" t="s">
        <v>330</v>
      </c>
      <c r="D3205" s="63">
        <v>1.7100000000000001E-2</v>
      </c>
      <c r="E3205" s="64">
        <v>44413</v>
      </c>
      <c r="F3205" s="65">
        <v>44413</v>
      </c>
      <c r="G3205" s="64">
        <v>44413.918310763889</v>
      </c>
    </row>
    <row r="3206" spans="1:7" outlineLevel="1" x14ac:dyDescent="0.25">
      <c r="A3206" t="s">
        <v>109</v>
      </c>
      <c r="B3206" t="str">
        <f t="shared" ref="B3206:B3269" si="50">C3206&amp;E3206</f>
        <v>SUR44412</v>
      </c>
      <c r="C3206" s="36" t="s">
        <v>330</v>
      </c>
      <c r="D3206" s="63">
        <v>1.7160000000000002E-2</v>
      </c>
      <c r="E3206" s="64">
        <v>44412</v>
      </c>
      <c r="F3206" s="65">
        <v>44412</v>
      </c>
      <c r="G3206" s="64">
        <v>44412.918273298608</v>
      </c>
    </row>
    <row r="3207" spans="1:7" outlineLevel="1" x14ac:dyDescent="0.25">
      <c r="A3207" t="s">
        <v>109</v>
      </c>
      <c r="B3207" t="str">
        <f t="shared" si="50"/>
        <v>SUR44411</v>
      </c>
      <c r="C3207" s="36" t="s">
        <v>330</v>
      </c>
      <c r="D3207" s="63">
        <v>1.72E-2</v>
      </c>
      <c r="E3207" s="64">
        <v>44411</v>
      </c>
      <c r="F3207" s="65">
        <v>44411</v>
      </c>
      <c r="G3207" s="64">
        <v>44411.918228668983</v>
      </c>
    </row>
    <row r="3208" spans="1:7" outlineLevel="1" x14ac:dyDescent="0.25">
      <c r="A3208" t="s">
        <v>109</v>
      </c>
      <c r="B3208" t="str">
        <f t="shared" si="50"/>
        <v>SUR44407</v>
      </c>
      <c r="C3208" s="36" t="s">
        <v>330</v>
      </c>
      <c r="D3208" s="63">
        <v>1.7080000000000001E-2</v>
      </c>
      <c r="E3208" s="64">
        <v>44407</v>
      </c>
      <c r="F3208" s="65">
        <v>44410</v>
      </c>
      <c r="G3208" s="64">
        <v>44407.919968518516</v>
      </c>
    </row>
    <row r="3209" spans="1:7" outlineLevel="1" x14ac:dyDescent="0.25">
      <c r="A3209" t="s">
        <v>109</v>
      </c>
      <c r="B3209" t="str">
        <f t="shared" si="50"/>
        <v>SUR44406</v>
      </c>
      <c r="C3209" s="36" t="s">
        <v>330</v>
      </c>
      <c r="D3209" s="63">
        <v>1.7000000000000001E-2</v>
      </c>
      <c r="E3209" s="64">
        <v>44406</v>
      </c>
      <c r="F3209" s="65">
        <v>44406</v>
      </c>
      <c r="G3209" s="64">
        <v>44406.919904664355</v>
      </c>
    </row>
    <row r="3210" spans="1:7" outlineLevel="1" x14ac:dyDescent="0.25">
      <c r="A3210" t="s">
        <v>109</v>
      </c>
      <c r="B3210" t="str">
        <f t="shared" si="50"/>
        <v>SUR44405</v>
      </c>
      <c r="C3210" s="36" t="s">
        <v>330</v>
      </c>
      <c r="D3210" s="63">
        <v>1.7049999999999999E-2</v>
      </c>
      <c r="E3210" s="64">
        <v>44405</v>
      </c>
      <c r="F3210" s="65">
        <v>44405</v>
      </c>
      <c r="G3210" s="64">
        <v>44405.919886111114</v>
      </c>
    </row>
    <row r="3211" spans="1:7" outlineLevel="1" x14ac:dyDescent="0.25">
      <c r="A3211" t="s">
        <v>109</v>
      </c>
      <c r="B3211" t="str">
        <f t="shared" si="50"/>
        <v>SUR44404</v>
      </c>
      <c r="C3211" s="36" t="s">
        <v>330</v>
      </c>
      <c r="D3211" s="63">
        <v>1.7080000000000001E-2</v>
      </c>
      <c r="E3211" s="64">
        <v>44404</v>
      </c>
      <c r="F3211" s="65">
        <v>44404</v>
      </c>
      <c r="G3211" s="64">
        <v>44404.919855983797</v>
      </c>
    </row>
    <row r="3212" spans="1:7" outlineLevel="1" x14ac:dyDescent="0.25">
      <c r="A3212" t="s">
        <v>109</v>
      </c>
      <c r="B3212" t="str">
        <f t="shared" si="50"/>
        <v>SUR44403</v>
      </c>
      <c r="C3212" s="36" t="s">
        <v>330</v>
      </c>
      <c r="D3212" s="63">
        <v>1.7000000000000001E-2</v>
      </c>
      <c r="E3212" s="64">
        <v>44403</v>
      </c>
      <c r="F3212" s="65">
        <v>44403</v>
      </c>
      <c r="G3212" s="64">
        <v>44403.919816168978</v>
      </c>
    </row>
    <row r="3213" spans="1:7" outlineLevel="1" x14ac:dyDescent="0.25">
      <c r="A3213" t="s">
        <v>109</v>
      </c>
      <c r="B3213" t="str">
        <f t="shared" si="50"/>
        <v>SUR44400</v>
      </c>
      <c r="C3213" s="36" t="s">
        <v>330</v>
      </c>
      <c r="D3213" s="63">
        <v>1.7059999999999999E-2</v>
      </c>
      <c r="E3213" s="64">
        <v>44400</v>
      </c>
      <c r="F3213" s="65">
        <v>44402</v>
      </c>
      <c r="G3213" s="64">
        <v>44400.920062534722</v>
      </c>
    </row>
    <row r="3214" spans="1:7" outlineLevel="1" x14ac:dyDescent="0.25">
      <c r="A3214" t="s">
        <v>109</v>
      </c>
      <c r="B3214" t="str">
        <f t="shared" si="50"/>
        <v>SUR44399</v>
      </c>
      <c r="C3214" s="36" t="s">
        <v>330</v>
      </c>
      <c r="D3214" s="63">
        <v>1.7000000000000001E-2</v>
      </c>
      <c r="E3214" s="64">
        <v>44399</v>
      </c>
      <c r="F3214" s="65">
        <v>44399</v>
      </c>
      <c r="G3214" s="64">
        <v>44399.920058993055</v>
      </c>
    </row>
    <row r="3215" spans="1:7" outlineLevel="1" x14ac:dyDescent="0.25">
      <c r="A3215" t="s">
        <v>109</v>
      </c>
      <c r="B3215" t="str">
        <f t="shared" si="50"/>
        <v>SUR44398</v>
      </c>
      <c r="C3215" s="36" t="s">
        <v>330</v>
      </c>
      <c r="D3215" s="63">
        <v>1.7010000000000001E-2</v>
      </c>
      <c r="E3215" s="64">
        <v>44398</v>
      </c>
      <c r="F3215" s="65">
        <v>44398</v>
      </c>
      <c r="G3215" s="64">
        <v>44398.919481446763</v>
      </c>
    </row>
    <row r="3216" spans="1:7" outlineLevel="1" x14ac:dyDescent="0.25">
      <c r="A3216" t="s">
        <v>109</v>
      </c>
      <c r="B3216" t="str">
        <f t="shared" si="50"/>
        <v>SUR44397</v>
      </c>
      <c r="C3216" s="36" t="s">
        <v>330</v>
      </c>
      <c r="D3216" s="63">
        <v>1.7100000000000001E-2</v>
      </c>
      <c r="E3216" s="64">
        <v>44397</v>
      </c>
      <c r="F3216" s="65">
        <v>44397</v>
      </c>
      <c r="G3216" s="64">
        <v>44397.919423692132</v>
      </c>
    </row>
    <row r="3217" spans="1:7" outlineLevel="1" x14ac:dyDescent="0.25">
      <c r="A3217" t="s">
        <v>109</v>
      </c>
      <c r="B3217" t="str">
        <f t="shared" si="50"/>
        <v>SUR44396</v>
      </c>
      <c r="C3217" s="36" t="s">
        <v>330</v>
      </c>
      <c r="D3217" s="63">
        <v>1.7100000000000001E-2</v>
      </c>
      <c r="E3217" s="64">
        <v>44396</v>
      </c>
      <c r="F3217" s="65">
        <v>44396</v>
      </c>
      <c r="G3217" s="64">
        <v>44396.919414351854</v>
      </c>
    </row>
    <row r="3218" spans="1:7" outlineLevel="1" x14ac:dyDescent="0.25">
      <c r="A3218" t="s">
        <v>109</v>
      </c>
      <c r="B3218" t="str">
        <f t="shared" si="50"/>
        <v>SUR44393</v>
      </c>
      <c r="C3218" s="36" t="s">
        <v>330</v>
      </c>
      <c r="D3218" s="63">
        <v>1.6990000000000002E-2</v>
      </c>
      <c r="E3218" s="64">
        <v>44393</v>
      </c>
      <c r="F3218" s="65">
        <v>44395</v>
      </c>
      <c r="G3218" s="64">
        <v>44393.919365127316</v>
      </c>
    </row>
    <row r="3219" spans="1:7" outlineLevel="1" x14ac:dyDescent="0.25">
      <c r="A3219" t="s">
        <v>109</v>
      </c>
      <c r="B3219" t="str">
        <f t="shared" si="50"/>
        <v>SUR44392</v>
      </c>
      <c r="C3219" s="36" t="s">
        <v>330</v>
      </c>
      <c r="D3219" s="63">
        <v>1.6910000000000001E-2</v>
      </c>
      <c r="E3219" s="64">
        <v>44392</v>
      </c>
      <c r="F3219" s="65">
        <v>44392</v>
      </c>
      <c r="G3219" s="64">
        <v>44392.919299687499</v>
      </c>
    </row>
    <row r="3220" spans="1:7" outlineLevel="1" x14ac:dyDescent="0.25">
      <c r="A3220" t="s">
        <v>109</v>
      </c>
      <c r="B3220" t="str">
        <f t="shared" si="50"/>
        <v>SUR44391</v>
      </c>
      <c r="C3220" s="36" t="s">
        <v>330</v>
      </c>
      <c r="D3220" s="63">
        <v>1.687E-2</v>
      </c>
      <c r="E3220" s="64">
        <v>44391</v>
      </c>
      <c r="F3220" s="65">
        <v>44391</v>
      </c>
      <c r="G3220" s="64">
        <v>44391.919279594906</v>
      </c>
    </row>
    <row r="3221" spans="1:7" outlineLevel="1" x14ac:dyDescent="0.25">
      <c r="A3221" t="s">
        <v>109</v>
      </c>
      <c r="B3221" t="str">
        <f t="shared" si="50"/>
        <v>SUR44390</v>
      </c>
      <c r="C3221" s="36" t="s">
        <v>330</v>
      </c>
      <c r="D3221" s="63">
        <v>1.686E-2</v>
      </c>
      <c r="E3221" s="64">
        <v>44390</v>
      </c>
      <c r="F3221" s="65">
        <v>44390</v>
      </c>
      <c r="G3221" s="64">
        <v>44390.919258182868</v>
      </c>
    </row>
    <row r="3222" spans="1:7" outlineLevel="1" x14ac:dyDescent="0.25">
      <c r="A3222" t="s">
        <v>109</v>
      </c>
      <c r="B3222" t="str">
        <f t="shared" si="50"/>
        <v>SUR44389</v>
      </c>
      <c r="C3222" s="36" t="s">
        <v>330</v>
      </c>
      <c r="D3222" s="63">
        <v>1.6729999999999998E-2</v>
      </c>
      <c r="E3222" s="64">
        <v>44389</v>
      </c>
      <c r="F3222" s="65">
        <v>44389</v>
      </c>
      <c r="G3222" s="64">
        <v>44389.919246030091</v>
      </c>
    </row>
    <row r="3223" spans="1:7" outlineLevel="1" x14ac:dyDescent="0.25">
      <c r="A3223" t="s">
        <v>109</v>
      </c>
      <c r="B3223" t="str">
        <f t="shared" si="50"/>
        <v>SUR44386</v>
      </c>
      <c r="C3223" s="36" t="s">
        <v>330</v>
      </c>
      <c r="D3223" s="63">
        <v>1.6789999999999999E-2</v>
      </c>
      <c r="E3223" s="64">
        <v>44386</v>
      </c>
      <c r="F3223" s="65">
        <v>44388</v>
      </c>
      <c r="G3223" s="64">
        <v>44386.919127974536</v>
      </c>
    </row>
    <row r="3224" spans="1:7" outlineLevel="1" x14ac:dyDescent="0.25">
      <c r="A3224" t="s">
        <v>109</v>
      </c>
      <c r="B3224" t="str">
        <f t="shared" si="50"/>
        <v>SUR44385</v>
      </c>
      <c r="C3224" s="36" t="s">
        <v>330</v>
      </c>
      <c r="D3224" s="63">
        <v>1.6740000000000001E-2</v>
      </c>
      <c r="E3224" s="64">
        <v>44385</v>
      </c>
      <c r="F3224" s="65">
        <v>44385</v>
      </c>
      <c r="G3224" s="64">
        <v>44385.91910806713</v>
      </c>
    </row>
    <row r="3225" spans="1:7" outlineLevel="1" x14ac:dyDescent="0.25">
      <c r="A3225" t="s">
        <v>109</v>
      </c>
      <c r="B3225" t="str">
        <f t="shared" si="50"/>
        <v>SUR44384</v>
      </c>
      <c r="C3225" s="36" t="s">
        <v>330</v>
      </c>
      <c r="D3225" s="63">
        <v>1.67E-2</v>
      </c>
      <c r="E3225" s="64">
        <v>44384</v>
      </c>
      <c r="F3225" s="65">
        <v>44384</v>
      </c>
      <c r="G3225" s="64">
        <v>44384.919045949071</v>
      </c>
    </row>
    <row r="3226" spans="1:7" outlineLevel="1" x14ac:dyDescent="0.25">
      <c r="A3226" t="s">
        <v>109</v>
      </c>
      <c r="B3226" t="str">
        <f t="shared" si="50"/>
        <v>SUR44383</v>
      </c>
      <c r="C3226" s="36" t="s">
        <v>330</v>
      </c>
      <c r="D3226" s="63">
        <v>1.6799999999999999E-2</v>
      </c>
      <c r="E3226" s="64">
        <v>44383</v>
      </c>
      <c r="F3226" s="65">
        <v>44383</v>
      </c>
      <c r="G3226" s="64">
        <v>44383.919047569441</v>
      </c>
    </row>
    <row r="3227" spans="1:7" outlineLevel="1" x14ac:dyDescent="0.25">
      <c r="A3227" t="s">
        <v>109</v>
      </c>
      <c r="B3227" t="str">
        <f t="shared" si="50"/>
        <v>SUR44382</v>
      </c>
      <c r="C3227" s="36" t="s">
        <v>330</v>
      </c>
      <c r="D3227" s="63">
        <v>1.6799999999999999E-2</v>
      </c>
      <c r="E3227" s="64">
        <v>44382</v>
      </c>
      <c r="F3227" s="65">
        <v>44382</v>
      </c>
      <c r="G3227" s="64">
        <v>44382.91898545139</v>
      </c>
    </row>
    <row r="3228" spans="1:7" outlineLevel="1" x14ac:dyDescent="0.25">
      <c r="A3228" t="s">
        <v>109</v>
      </c>
      <c r="B3228" t="str">
        <f t="shared" si="50"/>
        <v>SUR44379</v>
      </c>
      <c r="C3228" s="36" t="s">
        <v>330</v>
      </c>
      <c r="D3228" s="63">
        <v>1.6830000000000001E-2</v>
      </c>
      <c r="E3228" s="64">
        <v>44379</v>
      </c>
      <c r="F3228" s="65">
        <v>44381</v>
      </c>
      <c r="G3228" s="64">
        <v>44379.918892048612</v>
      </c>
    </row>
    <row r="3229" spans="1:7" outlineLevel="1" x14ac:dyDescent="0.25">
      <c r="A3229" t="s">
        <v>109</v>
      </c>
      <c r="B3229" t="str">
        <f t="shared" si="50"/>
        <v>SUR44377</v>
      </c>
      <c r="C3229" s="36" t="s">
        <v>330</v>
      </c>
      <c r="D3229" s="63">
        <v>1.6979999999999999E-2</v>
      </c>
      <c r="E3229" s="64">
        <v>44377</v>
      </c>
      <c r="F3229" s="65">
        <v>44378</v>
      </c>
      <c r="G3229" s="64">
        <v>44377.918869212961</v>
      </c>
    </row>
    <row r="3230" spans="1:7" outlineLevel="1" x14ac:dyDescent="0.25">
      <c r="A3230" t="s">
        <v>109</v>
      </c>
      <c r="B3230" t="str">
        <f t="shared" si="50"/>
        <v>SUR44376</v>
      </c>
      <c r="C3230" s="36" t="s">
        <v>330</v>
      </c>
      <c r="D3230" s="63">
        <v>1.7000000000000001E-2</v>
      </c>
      <c r="E3230" s="64">
        <v>44376</v>
      </c>
      <c r="F3230" s="65">
        <v>44376</v>
      </c>
      <c r="G3230" s="64">
        <v>44376.918810300929</v>
      </c>
    </row>
    <row r="3231" spans="1:7" outlineLevel="1" x14ac:dyDescent="0.25">
      <c r="A3231" t="s">
        <v>109</v>
      </c>
      <c r="B3231" t="str">
        <f t="shared" si="50"/>
        <v>SUR44375</v>
      </c>
      <c r="C3231" s="36" t="s">
        <v>330</v>
      </c>
      <c r="D3231" s="63">
        <v>1.7100000000000001E-2</v>
      </c>
      <c r="E3231" s="64">
        <v>44375</v>
      </c>
      <c r="F3231" s="65">
        <v>44375</v>
      </c>
      <c r="G3231" s="64">
        <v>44375.918770104166</v>
      </c>
    </row>
    <row r="3232" spans="1:7" outlineLevel="1" x14ac:dyDescent="0.25">
      <c r="A3232" t="s">
        <v>109</v>
      </c>
      <c r="B3232" t="str">
        <f t="shared" si="50"/>
        <v>SUR44372</v>
      </c>
      <c r="C3232" s="36" t="s">
        <v>330</v>
      </c>
      <c r="D3232" s="63">
        <v>1.7010000000000001E-2</v>
      </c>
      <c r="E3232" s="64">
        <v>44372</v>
      </c>
      <c r="F3232" s="65">
        <v>44374</v>
      </c>
      <c r="G3232" s="64">
        <v>44372.91870185185</v>
      </c>
    </row>
    <row r="3233" spans="1:7" outlineLevel="1" x14ac:dyDescent="0.25">
      <c r="A3233" t="s">
        <v>109</v>
      </c>
      <c r="B3233" t="str">
        <f t="shared" si="50"/>
        <v>SUR44371</v>
      </c>
      <c r="C3233" s="36" t="s">
        <v>330</v>
      </c>
      <c r="D3233" s="63">
        <v>1.704E-2</v>
      </c>
      <c r="E3233" s="64">
        <v>44371</v>
      </c>
      <c r="F3233" s="65">
        <v>44371</v>
      </c>
      <c r="G3233" s="64">
        <v>44371.919384872686</v>
      </c>
    </row>
    <row r="3234" spans="1:7" outlineLevel="1" x14ac:dyDescent="0.25">
      <c r="A3234" t="s">
        <v>109</v>
      </c>
      <c r="B3234" t="str">
        <f t="shared" si="50"/>
        <v>SUR44370</v>
      </c>
      <c r="C3234" s="36" t="s">
        <v>330</v>
      </c>
      <c r="D3234" s="63">
        <v>1.6899999999999998E-2</v>
      </c>
      <c r="E3234" s="64">
        <v>44370</v>
      </c>
      <c r="F3234" s="65">
        <v>44370</v>
      </c>
      <c r="G3234" s="64">
        <v>44370.919366817128</v>
      </c>
    </row>
    <row r="3235" spans="1:7" outlineLevel="1" x14ac:dyDescent="0.25">
      <c r="A3235" t="s">
        <v>109</v>
      </c>
      <c r="B3235" t="str">
        <f t="shared" si="50"/>
        <v>SUR44369</v>
      </c>
      <c r="C3235" s="36" t="s">
        <v>330</v>
      </c>
      <c r="D3235" s="63">
        <v>1.6899999999999998E-2</v>
      </c>
      <c r="E3235" s="64">
        <v>44369</v>
      </c>
      <c r="F3235" s="65">
        <v>44369</v>
      </c>
      <c r="G3235" s="64">
        <v>44369.919342939815</v>
      </c>
    </row>
    <row r="3236" spans="1:7" outlineLevel="1" x14ac:dyDescent="0.25">
      <c r="A3236" t="s">
        <v>109</v>
      </c>
      <c r="B3236" t="str">
        <f t="shared" si="50"/>
        <v>SUR44368</v>
      </c>
      <c r="C3236" s="36" t="s">
        <v>330</v>
      </c>
      <c r="D3236" s="63">
        <v>1.6910000000000001E-2</v>
      </c>
      <c r="E3236" s="64">
        <v>44368</v>
      </c>
      <c r="F3236" s="65">
        <v>44368</v>
      </c>
      <c r="G3236" s="64">
        <v>44368.918054710652</v>
      </c>
    </row>
    <row r="3237" spans="1:7" outlineLevel="1" x14ac:dyDescent="0.25">
      <c r="A3237" t="s">
        <v>109</v>
      </c>
      <c r="B3237" t="str">
        <f t="shared" si="50"/>
        <v>SUR44365</v>
      </c>
      <c r="C3237" s="36" t="s">
        <v>330</v>
      </c>
      <c r="D3237" s="63">
        <v>1.711E-2</v>
      </c>
      <c r="E3237" s="64">
        <v>44365</v>
      </c>
      <c r="F3237" s="65">
        <v>44367</v>
      </c>
      <c r="G3237" s="64">
        <v>44365.918205787035</v>
      </c>
    </row>
    <row r="3238" spans="1:7" outlineLevel="1" x14ac:dyDescent="0.25">
      <c r="A3238" t="s">
        <v>109</v>
      </c>
      <c r="B3238" t="str">
        <f t="shared" si="50"/>
        <v>SUR44364</v>
      </c>
      <c r="C3238" s="36" t="s">
        <v>330</v>
      </c>
      <c r="D3238" s="63">
        <v>1.7080000000000001E-2</v>
      </c>
      <c r="E3238" s="64">
        <v>44364</v>
      </c>
      <c r="F3238" s="65">
        <v>44364</v>
      </c>
      <c r="G3238" s="64">
        <v>44364.918171180558</v>
      </c>
    </row>
    <row r="3239" spans="1:7" outlineLevel="1" x14ac:dyDescent="0.25">
      <c r="A3239" t="s">
        <v>109</v>
      </c>
      <c r="B3239" t="str">
        <f t="shared" si="50"/>
        <v>SUR44363</v>
      </c>
      <c r="C3239" s="36" t="s">
        <v>330</v>
      </c>
      <c r="D3239" s="63">
        <v>1.6899999999999998E-2</v>
      </c>
      <c r="E3239" s="64">
        <v>44363</v>
      </c>
      <c r="F3239" s="65">
        <v>44363</v>
      </c>
      <c r="G3239" s="64">
        <v>44363.918124571763</v>
      </c>
    </row>
    <row r="3240" spans="1:7" outlineLevel="1" x14ac:dyDescent="0.25">
      <c r="A3240" t="s">
        <v>109</v>
      </c>
      <c r="B3240" t="str">
        <f t="shared" si="50"/>
        <v>SUR44362</v>
      </c>
      <c r="C3240" s="36" t="s">
        <v>330</v>
      </c>
      <c r="D3240" s="63">
        <v>1.6899999999999998E-2</v>
      </c>
      <c r="E3240" s="64">
        <v>44362</v>
      </c>
      <c r="F3240" s="65">
        <v>44362</v>
      </c>
      <c r="G3240" s="64">
        <v>44362.918103124997</v>
      </c>
    </row>
    <row r="3241" spans="1:7" outlineLevel="1" x14ac:dyDescent="0.25">
      <c r="A3241" t="s">
        <v>109</v>
      </c>
      <c r="B3241" t="str">
        <f t="shared" si="50"/>
        <v>SUR44361</v>
      </c>
      <c r="C3241" s="36" t="s">
        <v>330</v>
      </c>
      <c r="D3241" s="63">
        <v>1.6799999999999999E-2</v>
      </c>
      <c r="E3241" s="64">
        <v>44361</v>
      </c>
      <c r="F3241" s="65">
        <v>44361</v>
      </c>
      <c r="G3241" s="64">
        <v>44361.918090196756</v>
      </c>
    </row>
    <row r="3242" spans="1:7" outlineLevel="1" x14ac:dyDescent="0.25">
      <c r="A3242" t="s">
        <v>109</v>
      </c>
      <c r="B3242" t="str">
        <f t="shared" si="50"/>
        <v>SUR44358</v>
      </c>
      <c r="C3242" s="36" t="s">
        <v>330</v>
      </c>
      <c r="D3242" s="63">
        <v>1.6879999999999999E-2</v>
      </c>
      <c r="E3242" s="64">
        <v>44358</v>
      </c>
      <c r="F3242" s="65">
        <v>44360</v>
      </c>
      <c r="G3242" s="64">
        <v>44358.917920173611</v>
      </c>
    </row>
    <row r="3243" spans="1:7" outlineLevel="1" x14ac:dyDescent="0.25">
      <c r="A3243" t="s">
        <v>109</v>
      </c>
      <c r="B3243" t="str">
        <f t="shared" si="50"/>
        <v>SUR44357</v>
      </c>
      <c r="C3243" s="36" t="s">
        <v>330</v>
      </c>
      <c r="D3243" s="63">
        <v>1.6799999999999999E-2</v>
      </c>
      <c r="E3243" s="64">
        <v>44357</v>
      </c>
      <c r="F3243" s="65">
        <v>44357</v>
      </c>
      <c r="G3243" s="64">
        <v>44357.917892511578</v>
      </c>
    </row>
    <row r="3244" spans="1:7" outlineLevel="1" x14ac:dyDescent="0.25">
      <c r="A3244" t="s">
        <v>109</v>
      </c>
      <c r="B3244" t="str">
        <f t="shared" si="50"/>
        <v>SUR44356</v>
      </c>
      <c r="C3244" s="36" t="s">
        <v>330</v>
      </c>
      <c r="D3244" s="63">
        <v>1.6750000000000001E-2</v>
      </c>
      <c r="E3244" s="64">
        <v>44356</v>
      </c>
      <c r="F3244" s="65">
        <v>44356</v>
      </c>
      <c r="G3244" s="64">
        <v>44356.91785795139</v>
      </c>
    </row>
    <row r="3245" spans="1:7" outlineLevel="1" x14ac:dyDescent="0.25">
      <c r="A3245" t="s">
        <v>109</v>
      </c>
      <c r="B3245" t="str">
        <f t="shared" si="50"/>
        <v>SUR44355</v>
      </c>
      <c r="C3245" s="36" t="s">
        <v>330</v>
      </c>
      <c r="D3245" s="63">
        <v>1.6709999999999999E-2</v>
      </c>
      <c r="E3245" s="64">
        <v>44355</v>
      </c>
      <c r="F3245" s="65">
        <v>44355</v>
      </c>
      <c r="G3245" s="64">
        <v>44355.917863807874</v>
      </c>
    </row>
    <row r="3246" spans="1:7" outlineLevel="1" x14ac:dyDescent="0.25">
      <c r="A3246" t="s">
        <v>109</v>
      </c>
      <c r="B3246" t="str">
        <f t="shared" si="50"/>
        <v>SUR44354</v>
      </c>
      <c r="C3246" s="36" t="s">
        <v>330</v>
      </c>
      <c r="D3246" s="63">
        <v>1.66E-2</v>
      </c>
      <c r="E3246" s="64">
        <v>44354</v>
      </c>
      <c r="F3246" s="65">
        <v>44354</v>
      </c>
      <c r="G3246" s="64">
        <v>44354.917840312497</v>
      </c>
    </row>
    <row r="3247" spans="1:7" outlineLevel="1" x14ac:dyDescent="0.25">
      <c r="A3247" t="s">
        <v>109</v>
      </c>
      <c r="B3247" t="str">
        <f t="shared" si="50"/>
        <v>SUR44351</v>
      </c>
      <c r="C3247" s="36" t="s">
        <v>330</v>
      </c>
      <c r="D3247" s="63">
        <v>1.66E-2</v>
      </c>
      <c r="E3247" s="64">
        <v>44351</v>
      </c>
      <c r="F3247" s="65">
        <v>44353</v>
      </c>
      <c r="G3247" s="64">
        <v>44351.917715474534</v>
      </c>
    </row>
    <row r="3248" spans="1:7" outlineLevel="1" x14ac:dyDescent="0.25">
      <c r="A3248" t="s">
        <v>109</v>
      </c>
      <c r="B3248" t="str">
        <f t="shared" si="50"/>
        <v>SUR44350</v>
      </c>
      <c r="C3248" s="36" t="s">
        <v>330</v>
      </c>
      <c r="D3248" s="63">
        <v>1.6500000000000001E-2</v>
      </c>
      <c r="E3248" s="64">
        <v>44350</v>
      </c>
      <c r="F3248" s="65">
        <v>44350</v>
      </c>
      <c r="G3248" s="64">
        <v>44350.917738159726</v>
      </c>
    </row>
    <row r="3249" spans="1:7" outlineLevel="1" x14ac:dyDescent="0.25">
      <c r="A3249" t="s">
        <v>109</v>
      </c>
      <c r="B3249" t="str">
        <f t="shared" si="50"/>
        <v>SUR44349</v>
      </c>
      <c r="C3249" s="36" t="s">
        <v>330</v>
      </c>
      <c r="D3249" s="63">
        <v>1.6459999999999999E-2</v>
      </c>
      <c r="E3249" s="64">
        <v>44349</v>
      </c>
      <c r="F3249" s="65">
        <v>44349</v>
      </c>
      <c r="G3249" s="64">
        <v>44349.917708136571</v>
      </c>
    </row>
    <row r="3250" spans="1:7" outlineLevel="1" x14ac:dyDescent="0.25">
      <c r="A3250" t="s">
        <v>109</v>
      </c>
      <c r="B3250" t="str">
        <f t="shared" si="50"/>
        <v>SUR44348</v>
      </c>
      <c r="C3250" s="36" t="s">
        <v>330</v>
      </c>
      <c r="D3250" s="63">
        <v>1.6389999999999998E-2</v>
      </c>
      <c r="E3250" s="64">
        <v>44348</v>
      </c>
      <c r="F3250" s="65">
        <v>44348</v>
      </c>
      <c r="G3250" s="64">
        <v>44348.917672071759</v>
      </c>
    </row>
    <row r="3251" spans="1:7" outlineLevel="1" x14ac:dyDescent="0.25">
      <c r="A3251" t="s">
        <v>109</v>
      </c>
      <c r="B3251" t="str">
        <f t="shared" si="50"/>
        <v>SUR44347</v>
      </c>
      <c r="C3251" s="36" t="s">
        <v>330</v>
      </c>
      <c r="D3251" s="63">
        <v>1.643E-2</v>
      </c>
      <c r="E3251" s="64">
        <v>44347</v>
      </c>
      <c r="F3251" s="65">
        <v>44347</v>
      </c>
      <c r="G3251" s="64">
        <v>44347.917655173609</v>
      </c>
    </row>
    <row r="3252" spans="1:7" outlineLevel="1" x14ac:dyDescent="0.25">
      <c r="A3252" t="s">
        <v>109</v>
      </c>
      <c r="B3252" t="str">
        <f t="shared" si="50"/>
        <v>SUR44344</v>
      </c>
      <c r="C3252" s="36" t="s">
        <v>330</v>
      </c>
      <c r="D3252" s="63">
        <v>1.6500000000000001E-2</v>
      </c>
      <c r="E3252" s="64">
        <v>44344</v>
      </c>
      <c r="F3252" s="65">
        <v>44346</v>
      </c>
      <c r="G3252" s="64">
        <v>44344.917453703703</v>
      </c>
    </row>
    <row r="3253" spans="1:7" outlineLevel="1" x14ac:dyDescent="0.25">
      <c r="A3253" t="s">
        <v>109</v>
      </c>
      <c r="B3253" t="str">
        <f t="shared" si="50"/>
        <v>SUR44343</v>
      </c>
      <c r="C3253" s="36" t="s">
        <v>330</v>
      </c>
      <c r="D3253" s="63">
        <v>1.6420000000000001E-2</v>
      </c>
      <c r="E3253" s="64">
        <v>44343</v>
      </c>
      <c r="F3253" s="65">
        <v>44343</v>
      </c>
      <c r="G3253" s="64">
        <v>44343.917387303241</v>
      </c>
    </row>
    <row r="3254" spans="1:7" outlineLevel="1" x14ac:dyDescent="0.25">
      <c r="A3254" t="s">
        <v>109</v>
      </c>
      <c r="B3254" t="str">
        <f t="shared" si="50"/>
        <v>SUR44342</v>
      </c>
      <c r="C3254" s="36" t="s">
        <v>330</v>
      </c>
      <c r="D3254" s="63">
        <v>1.6490000000000001E-2</v>
      </c>
      <c r="E3254" s="64">
        <v>44342</v>
      </c>
      <c r="F3254" s="65">
        <v>44342</v>
      </c>
      <c r="G3254" s="64">
        <v>44342.917349768519</v>
      </c>
    </row>
    <row r="3255" spans="1:7" outlineLevel="1" x14ac:dyDescent="0.25">
      <c r="A3255" t="s">
        <v>109</v>
      </c>
      <c r="B3255" t="str">
        <f t="shared" si="50"/>
        <v>SUR44341</v>
      </c>
      <c r="C3255" s="36" t="s">
        <v>330</v>
      </c>
      <c r="D3255" s="63">
        <v>1.6400000000000001E-2</v>
      </c>
      <c r="E3255" s="64">
        <v>44341</v>
      </c>
      <c r="F3255" s="65">
        <v>44341</v>
      </c>
      <c r="G3255" s="64">
        <v>44341.917325497685</v>
      </c>
    </row>
    <row r="3256" spans="1:7" outlineLevel="1" x14ac:dyDescent="0.25">
      <c r="A3256" t="s">
        <v>109</v>
      </c>
      <c r="B3256" t="str">
        <f t="shared" si="50"/>
        <v>SUR44337</v>
      </c>
      <c r="C3256" s="36" t="s">
        <v>330</v>
      </c>
      <c r="D3256" s="63">
        <v>1.6400000000000001E-2</v>
      </c>
      <c r="E3256" s="64">
        <v>44337</v>
      </c>
      <c r="F3256" s="65">
        <v>44340</v>
      </c>
      <c r="G3256" s="64">
        <v>44337.920093368055</v>
      </c>
    </row>
    <row r="3257" spans="1:7" outlineLevel="1" x14ac:dyDescent="0.25">
      <c r="A3257" t="s">
        <v>109</v>
      </c>
      <c r="B3257" t="str">
        <f t="shared" si="50"/>
        <v>SUR44336</v>
      </c>
      <c r="C3257" s="36" t="s">
        <v>330</v>
      </c>
      <c r="D3257" s="63">
        <v>1.6400000000000001E-2</v>
      </c>
      <c r="E3257" s="64">
        <v>44336</v>
      </c>
      <c r="F3257" s="65">
        <v>44336</v>
      </c>
      <c r="G3257" s="64">
        <v>44336.920090127314</v>
      </c>
    </row>
    <row r="3258" spans="1:7" outlineLevel="1" x14ac:dyDescent="0.25">
      <c r="A3258" t="s">
        <v>109</v>
      </c>
      <c r="B3258" t="str">
        <f t="shared" si="50"/>
        <v>SUR44335</v>
      </c>
      <c r="C3258" s="36" t="s">
        <v>330</v>
      </c>
      <c r="D3258" s="63">
        <v>1.6400000000000001E-2</v>
      </c>
      <c r="E3258" s="64">
        <v>44335</v>
      </c>
      <c r="F3258" s="65">
        <v>44335</v>
      </c>
      <c r="G3258" s="64">
        <v>44335.9200403125</v>
      </c>
    </row>
    <row r="3259" spans="1:7" outlineLevel="1" x14ac:dyDescent="0.25">
      <c r="A3259" t="s">
        <v>109</v>
      </c>
      <c r="B3259" t="str">
        <f t="shared" si="50"/>
        <v>SUR44334</v>
      </c>
      <c r="C3259" s="36" t="s">
        <v>330</v>
      </c>
      <c r="D3259" s="63">
        <v>1.6320000000000001E-2</v>
      </c>
      <c r="E3259" s="64">
        <v>44334</v>
      </c>
      <c r="F3259" s="65">
        <v>44334</v>
      </c>
      <c r="G3259" s="64">
        <v>44334.919997766207</v>
      </c>
    </row>
    <row r="3260" spans="1:7" outlineLevel="1" x14ac:dyDescent="0.25">
      <c r="A3260" t="s">
        <v>109</v>
      </c>
      <c r="B3260" t="str">
        <f t="shared" si="50"/>
        <v>SUR44333</v>
      </c>
      <c r="C3260" s="36" t="s">
        <v>330</v>
      </c>
      <c r="D3260" s="63">
        <v>1.6320000000000001E-2</v>
      </c>
      <c r="E3260" s="64">
        <v>44333</v>
      </c>
      <c r="F3260" s="65">
        <v>44333</v>
      </c>
      <c r="G3260" s="64">
        <v>44333.919976469908</v>
      </c>
    </row>
    <row r="3261" spans="1:7" outlineLevel="1" x14ac:dyDescent="0.25">
      <c r="A3261" t="s">
        <v>109</v>
      </c>
      <c r="B3261" t="str">
        <f t="shared" si="50"/>
        <v>SUR44330</v>
      </c>
      <c r="C3261" s="36" t="s">
        <v>330</v>
      </c>
      <c r="D3261" s="63">
        <v>1.6400000000000001E-2</v>
      </c>
      <c r="E3261" s="64">
        <v>44330</v>
      </c>
      <c r="F3261" s="65">
        <v>44332</v>
      </c>
      <c r="G3261" s="64">
        <v>44330.919939085645</v>
      </c>
    </row>
    <row r="3262" spans="1:7" outlineLevel="1" x14ac:dyDescent="0.25">
      <c r="A3262" t="s">
        <v>109</v>
      </c>
      <c r="B3262" t="str">
        <f t="shared" si="50"/>
        <v>SUR44329</v>
      </c>
      <c r="C3262" s="36" t="s">
        <v>330</v>
      </c>
      <c r="D3262" s="63">
        <v>1.6400000000000001E-2</v>
      </c>
      <c r="E3262" s="64">
        <v>44329</v>
      </c>
      <c r="F3262" s="65">
        <v>44329</v>
      </c>
      <c r="G3262" s="64">
        <v>44329.919875428241</v>
      </c>
    </row>
    <row r="3263" spans="1:7" outlineLevel="1" x14ac:dyDescent="0.25">
      <c r="A3263" t="s">
        <v>109</v>
      </c>
      <c r="B3263" t="str">
        <f t="shared" si="50"/>
        <v>SUR44328</v>
      </c>
      <c r="C3263" s="36" t="s">
        <v>330</v>
      </c>
      <c r="D3263" s="63">
        <v>1.6230000000000001E-2</v>
      </c>
      <c r="E3263" s="64">
        <v>44328</v>
      </c>
      <c r="F3263" s="65">
        <v>44328</v>
      </c>
      <c r="G3263" s="64">
        <v>44328.919883831019</v>
      </c>
    </row>
    <row r="3264" spans="1:7" outlineLevel="1" x14ac:dyDescent="0.25">
      <c r="A3264" t="s">
        <v>109</v>
      </c>
      <c r="B3264" t="str">
        <f t="shared" si="50"/>
        <v>SUR44327</v>
      </c>
      <c r="C3264" s="36" t="s">
        <v>330</v>
      </c>
      <c r="D3264" s="63">
        <v>1.6299999999999999E-2</v>
      </c>
      <c r="E3264" s="64">
        <v>44327</v>
      </c>
      <c r="F3264" s="65">
        <v>44327</v>
      </c>
      <c r="G3264" s="64">
        <v>44327.919845370372</v>
      </c>
    </row>
    <row r="3265" spans="1:7" outlineLevel="1" x14ac:dyDescent="0.25">
      <c r="A3265" t="s">
        <v>109</v>
      </c>
      <c r="B3265" t="str">
        <f t="shared" si="50"/>
        <v>SUR44326</v>
      </c>
      <c r="C3265" s="36" t="s">
        <v>330</v>
      </c>
      <c r="D3265" s="63">
        <v>1.6310000000000002E-2</v>
      </c>
      <c r="E3265" s="64">
        <v>44326</v>
      </c>
      <c r="F3265" s="65">
        <v>44326</v>
      </c>
      <c r="G3265" s="64">
        <v>44326.9198096412</v>
      </c>
    </row>
    <row r="3266" spans="1:7" outlineLevel="1" x14ac:dyDescent="0.25">
      <c r="A3266" t="s">
        <v>109</v>
      </c>
      <c r="B3266" t="str">
        <f t="shared" si="50"/>
        <v>SUR44323</v>
      </c>
      <c r="C3266" s="36" t="s">
        <v>330</v>
      </c>
      <c r="D3266" s="63">
        <v>1.6490000000000001E-2</v>
      </c>
      <c r="E3266" s="64">
        <v>44323</v>
      </c>
      <c r="F3266" s="65">
        <v>44325</v>
      </c>
      <c r="G3266" s="64">
        <v>44323.919742627317</v>
      </c>
    </row>
    <row r="3267" spans="1:7" outlineLevel="1" x14ac:dyDescent="0.25">
      <c r="A3267" t="s">
        <v>109</v>
      </c>
      <c r="B3267" t="str">
        <f t="shared" si="50"/>
        <v>SUR44322</v>
      </c>
      <c r="C3267" s="36" t="s">
        <v>330</v>
      </c>
      <c r="D3267" s="63">
        <v>1.6400000000000001E-2</v>
      </c>
      <c r="E3267" s="64">
        <v>44322</v>
      </c>
      <c r="F3267" s="65">
        <v>44322</v>
      </c>
      <c r="G3267" s="64">
        <v>44322.918575578704</v>
      </c>
    </row>
    <row r="3268" spans="1:7" outlineLevel="1" x14ac:dyDescent="0.25">
      <c r="A3268" t="s">
        <v>109</v>
      </c>
      <c r="B3268" t="str">
        <f t="shared" si="50"/>
        <v>SUR44321</v>
      </c>
      <c r="C3268" s="36" t="s">
        <v>330</v>
      </c>
      <c r="D3268" s="63">
        <v>1.6400000000000001E-2</v>
      </c>
      <c r="E3268" s="64">
        <v>44321</v>
      </c>
      <c r="F3268" s="65">
        <v>44321</v>
      </c>
      <c r="G3268" s="64">
        <v>44321.91852835648</v>
      </c>
    </row>
    <row r="3269" spans="1:7" outlineLevel="1" x14ac:dyDescent="0.25">
      <c r="A3269" t="s">
        <v>109</v>
      </c>
      <c r="B3269" t="str">
        <f t="shared" si="50"/>
        <v>SUR44320</v>
      </c>
      <c r="C3269" s="36" t="s">
        <v>330</v>
      </c>
      <c r="D3269" s="63">
        <v>1.6420000000000001E-2</v>
      </c>
      <c r="E3269" s="64">
        <v>44320</v>
      </c>
      <c r="F3269" s="65">
        <v>44320</v>
      </c>
      <c r="G3269" s="64">
        <v>44320.918500891203</v>
      </c>
    </row>
    <row r="3270" spans="1:7" outlineLevel="1" x14ac:dyDescent="0.25">
      <c r="A3270" t="s">
        <v>109</v>
      </c>
      <c r="B3270" t="str">
        <f t="shared" ref="B3270:B3333" si="51">C3270&amp;E3270</f>
        <v>SUR44319</v>
      </c>
      <c r="C3270" s="36" t="s">
        <v>330</v>
      </c>
      <c r="D3270" s="63">
        <v>1.6389999999999998E-2</v>
      </c>
      <c r="E3270" s="64">
        <v>44319</v>
      </c>
      <c r="F3270" s="65">
        <v>44319</v>
      </c>
      <c r="G3270" s="64">
        <v>44319.918448692129</v>
      </c>
    </row>
    <row r="3271" spans="1:7" outlineLevel="1" x14ac:dyDescent="0.25">
      <c r="A3271" t="s">
        <v>109</v>
      </c>
      <c r="B3271" t="str">
        <f t="shared" si="51"/>
        <v>SUR44316</v>
      </c>
      <c r="C3271" s="36" t="s">
        <v>330</v>
      </c>
      <c r="D3271" s="63">
        <v>1.635E-2</v>
      </c>
      <c r="E3271" s="64">
        <v>44316</v>
      </c>
      <c r="F3271" s="65">
        <v>44318</v>
      </c>
      <c r="G3271" s="64">
        <v>44316.918249918985</v>
      </c>
    </row>
    <row r="3272" spans="1:7" outlineLevel="1" x14ac:dyDescent="0.25">
      <c r="A3272" t="s">
        <v>109</v>
      </c>
      <c r="B3272" t="str">
        <f t="shared" si="51"/>
        <v>SUR44315</v>
      </c>
      <c r="C3272" s="36" t="s">
        <v>330</v>
      </c>
      <c r="D3272" s="63">
        <v>1.6500000000000001E-2</v>
      </c>
      <c r="E3272" s="64">
        <v>44315</v>
      </c>
      <c r="F3272" s="65">
        <v>44315</v>
      </c>
      <c r="G3272" s="64">
        <v>44315.91824791667</v>
      </c>
    </row>
    <row r="3273" spans="1:7" outlineLevel="1" x14ac:dyDescent="0.25">
      <c r="A3273" t="s">
        <v>109</v>
      </c>
      <c r="B3273" t="str">
        <f t="shared" si="51"/>
        <v>SUR44246</v>
      </c>
      <c r="C3273" s="36" t="s">
        <v>330</v>
      </c>
      <c r="D3273" s="63">
        <v>1.704E-2</v>
      </c>
      <c r="E3273" s="64">
        <v>44246</v>
      </c>
      <c r="F3273" s="65">
        <v>44314</v>
      </c>
      <c r="G3273" s="64">
        <v>44246.918008333334</v>
      </c>
    </row>
    <row r="3274" spans="1:7" outlineLevel="1" x14ac:dyDescent="0.25">
      <c r="A3274" t="s">
        <v>109</v>
      </c>
      <c r="B3274" t="str">
        <f t="shared" si="51"/>
        <v>SUR44245</v>
      </c>
      <c r="C3274" s="36" t="s">
        <v>330</v>
      </c>
      <c r="D3274" s="63">
        <v>1.72E-2</v>
      </c>
      <c r="E3274" s="64">
        <v>44245</v>
      </c>
      <c r="F3274" s="65">
        <v>44245</v>
      </c>
      <c r="G3274" s="64">
        <v>44245.917984837964</v>
      </c>
    </row>
    <row r="3275" spans="1:7" outlineLevel="1" x14ac:dyDescent="0.25">
      <c r="A3275" t="s">
        <v>109</v>
      </c>
      <c r="B3275" t="str">
        <f t="shared" si="51"/>
        <v>SUR44244</v>
      </c>
      <c r="C3275" s="36" t="s">
        <v>330</v>
      </c>
      <c r="D3275" s="63">
        <v>1.72E-2</v>
      </c>
      <c r="E3275" s="64">
        <v>44244</v>
      </c>
      <c r="F3275" s="65">
        <v>44244</v>
      </c>
      <c r="G3275" s="64">
        <v>44244.917880706016</v>
      </c>
    </row>
    <row r="3276" spans="1:7" outlineLevel="1" x14ac:dyDescent="0.25">
      <c r="A3276" t="s">
        <v>109</v>
      </c>
      <c r="B3276" t="str">
        <f t="shared" si="51"/>
        <v>SUR44243</v>
      </c>
      <c r="C3276" s="36" t="s">
        <v>330</v>
      </c>
      <c r="D3276" s="63">
        <v>1.72E-2</v>
      </c>
      <c r="E3276" s="64">
        <v>44243</v>
      </c>
      <c r="F3276" s="65">
        <v>44243</v>
      </c>
      <c r="G3276" s="64">
        <v>44243.917890659723</v>
      </c>
    </row>
    <row r="3277" spans="1:7" outlineLevel="1" x14ac:dyDescent="0.25">
      <c r="A3277" t="s">
        <v>109</v>
      </c>
      <c r="B3277" t="str">
        <f t="shared" si="51"/>
        <v>SUR44239</v>
      </c>
      <c r="C3277" s="36" t="s">
        <v>330</v>
      </c>
      <c r="D3277" s="63">
        <v>1.72E-2</v>
      </c>
      <c r="E3277" s="64">
        <v>44239</v>
      </c>
      <c r="F3277" s="65">
        <v>44242</v>
      </c>
      <c r="G3277" s="64">
        <v>44239.917737233794</v>
      </c>
    </row>
    <row r="3278" spans="1:7" outlineLevel="1" x14ac:dyDescent="0.25">
      <c r="A3278" t="s">
        <v>109</v>
      </c>
      <c r="B3278" t="str">
        <f t="shared" si="51"/>
        <v>SUR44238</v>
      </c>
      <c r="C3278" s="36" t="s">
        <v>330</v>
      </c>
      <c r="D3278" s="63">
        <v>1.72E-2</v>
      </c>
      <c r="E3278" s="64">
        <v>44238</v>
      </c>
      <c r="F3278" s="65">
        <v>44238</v>
      </c>
      <c r="G3278" s="64">
        <v>44238.917699456018</v>
      </c>
    </row>
    <row r="3279" spans="1:7" outlineLevel="1" x14ac:dyDescent="0.25">
      <c r="A3279" t="s">
        <v>109</v>
      </c>
      <c r="B3279" t="str">
        <f t="shared" si="51"/>
        <v>SUR44237</v>
      </c>
      <c r="C3279" s="36" t="s">
        <v>330</v>
      </c>
      <c r="D3279" s="63">
        <v>1.72E-2</v>
      </c>
      <c r="E3279" s="64">
        <v>44237</v>
      </c>
      <c r="F3279" s="65">
        <v>44237</v>
      </c>
      <c r="G3279" s="64">
        <v>44237.917652314813</v>
      </c>
    </row>
    <row r="3280" spans="1:7" outlineLevel="1" x14ac:dyDescent="0.25">
      <c r="A3280" t="s">
        <v>109</v>
      </c>
      <c r="B3280" t="str">
        <f t="shared" si="51"/>
        <v>SUR44236</v>
      </c>
      <c r="C3280" s="36" t="s">
        <v>330</v>
      </c>
      <c r="D3280" s="63">
        <v>1.72E-2</v>
      </c>
      <c r="E3280" s="64">
        <v>44236</v>
      </c>
      <c r="F3280" s="65">
        <v>44236</v>
      </c>
      <c r="G3280" s="64">
        <v>44236.917621990739</v>
      </c>
    </row>
    <row r="3281" spans="1:7" outlineLevel="1" x14ac:dyDescent="0.25">
      <c r="A3281" t="s">
        <v>109</v>
      </c>
      <c r="B3281" t="str">
        <f t="shared" si="51"/>
        <v>SUR44235</v>
      </c>
      <c r="C3281" s="36" t="s">
        <v>330</v>
      </c>
      <c r="D3281" s="63">
        <v>1.7180000000000001E-2</v>
      </c>
      <c r="E3281" s="64">
        <v>44235</v>
      </c>
      <c r="F3281" s="65">
        <v>44235</v>
      </c>
      <c r="G3281" s="64">
        <v>44235.917557141205</v>
      </c>
    </row>
    <row r="3282" spans="1:7" outlineLevel="1" x14ac:dyDescent="0.25">
      <c r="A3282" t="s">
        <v>109</v>
      </c>
      <c r="B3282" t="str">
        <f t="shared" si="51"/>
        <v>SUR44232</v>
      </c>
      <c r="C3282" s="36" t="s">
        <v>330</v>
      </c>
      <c r="D3282" s="63">
        <v>1.7100000000000001E-2</v>
      </c>
      <c r="E3282" s="64">
        <v>44232</v>
      </c>
      <c r="F3282" s="65">
        <v>44234</v>
      </c>
      <c r="G3282" s="64">
        <v>44232.917487766201</v>
      </c>
    </row>
    <row r="3283" spans="1:7" outlineLevel="1" x14ac:dyDescent="0.25">
      <c r="A3283" t="s">
        <v>109</v>
      </c>
      <c r="B3283" t="str">
        <f t="shared" si="51"/>
        <v>SUR44231</v>
      </c>
      <c r="C3283" s="36" t="s">
        <v>330</v>
      </c>
      <c r="D3283" s="63">
        <v>1.6969999999999999E-2</v>
      </c>
      <c r="E3283" s="64">
        <v>44231</v>
      </c>
      <c r="F3283" s="65">
        <v>44231</v>
      </c>
      <c r="G3283" s="64">
        <v>44231.917429942128</v>
      </c>
    </row>
    <row r="3284" spans="1:7" outlineLevel="1" x14ac:dyDescent="0.25">
      <c r="A3284" t="s">
        <v>109</v>
      </c>
      <c r="B3284" t="str">
        <f t="shared" si="51"/>
        <v>SUR44230</v>
      </c>
      <c r="C3284" s="36" t="s">
        <v>330</v>
      </c>
      <c r="D3284" s="63">
        <v>1.6809999999999999E-2</v>
      </c>
      <c r="E3284" s="64">
        <v>44230</v>
      </c>
      <c r="F3284" s="65">
        <v>44230</v>
      </c>
      <c r="G3284" s="64">
        <v>44230.917380127314</v>
      </c>
    </row>
    <row r="3285" spans="1:7" outlineLevel="1" x14ac:dyDescent="0.25">
      <c r="A3285" t="s">
        <v>109</v>
      </c>
      <c r="B3285" t="str">
        <f t="shared" si="51"/>
        <v>SUR44229</v>
      </c>
      <c r="C3285" s="36" t="s">
        <v>330</v>
      </c>
      <c r="D3285" s="63">
        <v>1.6920000000000001E-2</v>
      </c>
      <c r="E3285" s="64">
        <v>44229</v>
      </c>
      <c r="F3285" s="65">
        <v>44229</v>
      </c>
      <c r="G3285" s="64">
        <v>44229.917329745367</v>
      </c>
    </row>
    <row r="3286" spans="1:7" outlineLevel="1" x14ac:dyDescent="0.25">
      <c r="A3286" t="s">
        <v>109</v>
      </c>
      <c r="B3286" t="str">
        <f t="shared" si="51"/>
        <v>SUR44228</v>
      </c>
      <c r="C3286" s="36" t="s">
        <v>330</v>
      </c>
      <c r="D3286" s="63">
        <v>1.6889999999999999E-2</v>
      </c>
      <c r="E3286" s="64">
        <v>44228</v>
      </c>
      <c r="F3286" s="65">
        <v>44228</v>
      </c>
      <c r="G3286" s="64">
        <v>44228.917283182869</v>
      </c>
    </row>
    <row r="3287" spans="1:7" outlineLevel="1" x14ac:dyDescent="0.25">
      <c r="A3287" t="s">
        <v>109</v>
      </c>
      <c r="B3287" t="str">
        <f t="shared" si="51"/>
        <v>SUR44225</v>
      </c>
      <c r="C3287" s="36" t="s">
        <v>330</v>
      </c>
      <c r="D3287" s="63">
        <v>1.6899999999999998E-2</v>
      </c>
      <c r="E3287" s="64">
        <v>44225</v>
      </c>
      <c r="F3287" s="65">
        <v>44227</v>
      </c>
      <c r="G3287" s="64">
        <v>44225.91721565972</v>
      </c>
    </row>
    <row r="3288" spans="1:7" outlineLevel="1" x14ac:dyDescent="0.25">
      <c r="A3288" t="s">
        <v>109</v>
      </c>
      <c r="B3288" t="str">
        <f t="shared" si="51"/>
        <v>SUR44224</v>
      </c>
      <c r="C3288" s="36" t="s">
        <v>330</v>
      </c>
      <c r="D3288" s="63">
        <v>1.686E-2</v>
      </c>
      <c r="E3288" s="64">
        <v>44224</v>
      </c>
      <c r="F3288" s="65">
        <v>44224</v>
      </c>
      <c r="G3288" s="64">
        <v>44224.917155405092</v>
      </c>
    </row>
    <row r="3289" spans="1:7" outlineLevel="1" x14ac:dyDescent="0.25">
      <c r="A3289" t="s">
        <v>109</v>
      </c>
      <c r="B3289" t="str">
        <f t="shared" si="51"/>
        <v>SUR44223</v>
      </c>
      <c r="C3289" s="36" t="s">
        <v>330</v>
      </c>
      <c r="D3289" s="63">
        <v>1.6879999999999999E-2</v>
      </c>
      <c r="E3289" s="64">
        <v>44223</v>
      </c>
      <c r="F3289" s="65">
        <v>44223</v>
      </c>
      <c r="G3289" s="64">
        <v>44223.917128668982</v>
      </c>
    </row>
    <row r="3290" spans="1:7" outlineLevel="1" x14ac:dyDescent="0.25">
      <c r="A3290" t="s">
        <v>109</v>
      </c>
      <c r="B3290" t="str">
        <f t="shared" si="51"/>
        <v>SUR44222</v>
      </c>
      <c r="C3290" s="36" t="s">
        <v>330</v>
      </c>
      <c r="D3290" s="63">
        <v>1.6899999999999998E-2</v>
      </c>
      <c r="E3290" s="64">
        <v>44222</v>
      </c>
      <c r="F3290" s="65">
        <v>44222</v>
      </c>
      <c r="G3290" s="64">
        <v>44222.917079432867</v>
      </c>
    </row>
    <row r="3291" spans="1:7" outlineLevel="1" x14ac:dyDescent="0.25">
      <c r="A3291" t="s">
        <v>109</v>
      </c>
      <c r="B3291" t="str">
        <f t="shared" si="51"/>
        <v>SUR44221</v>
      </c>
      <c r="C3291" s="36" t="s">
        <v>330</v>
      </c>
      <c r="D3291" s="63">
        <v>1.687E-2</v>
      </c>
      <c r="E3291" s="64">
        <v>44221</v>
      </c>
      <c r="F3291" s="65">
        <v>44221</v>
      </c>
      <c r="G3291" s="64">
        <v>44221.917050266202</v>
      </c>
    </row>
    <row r="3292" spans="1:7" outlineLevel="1" x14ac:dyDescent="0.25">
      <c r="A3292" t="s">
        <v>109</v>
      </c>
      <c r="B3292" t="str">
        <f t="shared" si="51"/>
        <v>SUR44218</v>
      </c>
      <c r="C3292" s="36" t="s">
        <v>330</v>
      </c>
      <c r="D3292" s="63">
        <v>1.6930000000000001E-2</v>
      </c>
      <c r="E3292" s="64">
        <v>44218</v>
      </c>
      <c r="F3292" s="65">
        <v>44220</v>
      </c>
      <c r="G3292" s="64">
        <v>44218.919574305553</v>
      </c>
    </row>
    <row r="3293" spans="1:7" outlineLevel="1" x14ac:dyDescent="0.25">
      <c r="A3293" t="s">
        <v>109</v>
      </c>
      <c r="B3293" t="str">
        <f t="shared" si="51"/>
        <v>SUR44217</v>
      </c>
      <c r="C3293" s="36" t="s">
        <v>330</v>
      </c>
      <c r="D3293" s="63">
        <v>1.7100000000000001E-2</v>
      </c>
      <c r="E3293" s="64">
        <v>44217</v>
      </c>
      <c r="F3293" s="65">
        <v>44217</v>
      </c>
      <c r="G3293" s="64">
        <v>44217.919526585647</v>
      </c>
    </row>
    <row r="3294" spans="1:7" outlineLevel="1" x14ac:dyDescent="0.25">
      <c r="A3294" t="s">
        <v>109</v>
      </c>
      <c r="B3294" t="str">
        <f t="shared" si="51"/>
        <v>SUR44216</v>
      </c>
      <c r="C3294" s="36" t="s">
        <v>330</v>
      </c>
      <c r="D3294" s="63">
        <v>1.7219999999999999E-2</v>
      </c>
      <c r="E3294" s="64">
        <v>44216</v>
      </c>
      <c r="F3294" s="65">
        <v>44216</v>
      </c>
      <c r="G3294" s="64">
        <v>44216.919487581021</v>
      </c>
    </row>
    <row r="3295" spans="1:7" outlineLevel="1" x14ac:dyDescent="0.25">
      <c r="A3295" t="s">
        <v>109</v>
      </c>
      <c r="B3295" t="str">
        <f t="shared" si="51"/>
        <v>SUR44215</v>
      </c>
      <c r="C3295" s="36" t="s">
        <v>330</v>
      </c>
      <c r="D3295" s="63">
        <v>1.729E-2</v>
      </c>
      <c r="E3295" s="64">
        <v>44215</v>
      </c>
      <c r="F3295" s="65">
        <v>44215</v>
      </c>
      <c r="G3295" s="64">
        <v>44215.919460069446</v>
      </c>
    </row>
    <row r="3296" spans="1:7" outlineLevel="1" x14ac:dyDescent="0.25">
      <c r="A3296" t="s">
        <v>109</v>
      </c>
      <c r="B3296" t="str">
        <f t="shared" si="51"/>
        <v>SUR44214</v>
      </c>
      <c r="C3296" s="36" t="s">
        <v>330</v>
      </c>
      <c r="D3296" s="63">
        <v>1.7229999999999999E-2</v>
      </c>
      <c r="E3296" s="64">
        <v>44214</v>
      </c>
      <c r="F3296" s="65">
        <v>44214</v>
      </c>
      <c r="G3296" s="64">
        <v>44214.919389317132</v>
      </c>
    </row>
    <row r="3297" spans="1:7" outlineLevel="1" x14ac:dyDescent="0.25">
      <c r="A3297" t="s">
        <v>109</v>
      </c>
      <c r="B3297" t="str">
        <f t="shared" si="51"/>
        <v>SUR44211</v>
      </c>
      <c r="C3297" s="36" t="s">
        <v>330</v>
      </c>
      <c r="D3297" s="63">
        <v>1.7299999999999999E-2</v>
      </c>
      <c r="E3297" s="64">
        <v>44211</v>
      </c>
      <c r="F3297" s="65">
        <v>44213</v>
      </c>
      <c r="G3297" s="64">
        <v>44211.919304895833</v>
      </c>
    </row>
    <row r="3298" spans="1:7" outlineLevel="1" x14ac:dyDescent="0.25">
      <c r="A3298" t="s">
        <v>109</v>
      </c>
      <c r="B3298" t="str">
        <f t="shared" si="51"/>
        <v>SUR44210</v>
      </c>
      <c r="C3298" s="36" t="s">
        <v>330</v>
      </c>
      <c r="D3298" s="63">
        <v>1.729E-2</v>
      </c>
      <c r="E3298" s="64">
        <v>44210</v>
      </c>
      <c r="F3298" s="65">
        <v>44210</v>
      </c>
      <c r="G3298" s="64">
        <v>44210.919269479164</v>
      </c>
    </row>
    <row r="3299" spans="1:7" outlineLevel="1" x14ac:dyDescent="0.25">
      <c r="A3299" t="s">
        <v>109</v>
      </c>
      <c r="B3299" t="str">
        <f t="shared" si="51"/>
        <v>SUR44209</v>
      </c>
      <c r="C3299" s="36" t="s">
        <v>330</v>
      </c>
      <c r="D3299" s="63">
        <v>1.7239999999999998E-2</v>
      </c>
      <c r="E3299" s="64">
        <v>44209</v>
      </c>
      <c r="F3299" s="65">
        <v>44209</v>
      </c>
      <c r="G3299" s="64">
        <v>44209.919249965278</v>
      </c>
    </row>
    <row r="3300" spans="1:7" outlineLevel="1" x14ac:dyDescent="0.25">
      <c r="A3300" t="s">
        <v>109</v>
      </c>
      <c r="B3300" t="str">
        <f t="shared" si="51"/>
        <v>SUR44208</v>
      </c>
      <c r="C3300" s="36" t="s">
        <v>330</v>
      </c>
      <c r="D3300" s="63">
        <v>1.728E-2</v>
      </c>
      <c r="E3300" s="64">
        <v>44208</v>
      </c>
      <c r="F3300" s="65">
        <v>44208</v>
      </c>
      <c r="G3300" s="64">
        <v>44208.919174386574</v>
      </c>
    </row>
    <row r="3301" spans="1:7" outlineLevel="1" x14ac:dyDescent="0.25">
      <c r="A3301" t="s">
        <v>109</v>
      </c>
      <c r="B3301" t="str">
        <f t="shared" si="51"/>
        <v>SUR44207</v>
      </c>
      <c r="C3301" s="36" t="s">
        <v>330</v>
      </c>
      <c r="D3301" s="63">
        <v>1.7100000000000001E-2</v>
      </c>
      <c r="E3301" s="64">
        <v>44207</v>
      </c>
      <c r="F3301" s="65">
        <v>44207</v>
      </c>
      <c r="G3301" s="64">
        <v>44207.919183645834</v>
      </c>
    </row>
    <row r="3302" spans="1:7" outlineLevel="1" x14ac:dyDescent="0.25">
      <c r="A3302" t="s">
        <v>109</v>
      </c>
      <c r="B3302" t="str">
        <f t="shared" si="51"/>
        <v>SUR44204</v>
      </c>
      <c r="C3302" s="36" t="s">
        <v>330</v>
      </c>
      <c r="D3302" s="63">
        <v>1.711E-2</v>
      </c>
      <c r="E3302" s="64">
        <v>44204</v>
      </c>
      <c r="F3302" s="65">
        <v>44206</v>
      </c>
      <c r="G3302" s="64">
        <v>44204.917911539349</v>
      </c>
    </row>
    <row r="3303" spans="1:7" outlineLevel="1" x14ac:dyDescent="0.25">
      <c r="A3303" t="s">
        <v>109</v>
      </c>
      <c r="B3303" t="str">
        <f t="shared" si="51"/>
        <v>SUR44203</v>
      </c>
      <c r="C3303" s="36" t="s">
        <v>330</v>
      </c>
      <c r="D3303" s="63">
        <v>1.704E-2</v>
      </c>
      <c r="E3303" s="64">
        <v>44203</v>
      </c>
      <c r="F3303" s="65">
        <v>44203</v>
      </c>
      <c r="G3303" s="64">
        <v>44203.917849456018</v>
      </c>
    </row>
    <row r="3304" spans="1:7" outlineLevel="1" x14ac:dyDescent="0.25">
      <c r="A3304" t="s">
        <v>109</v>
      </c>
      <c r="B3304" t="str">
        <f t="shared" si="51"/>
        <v>SUR44202</v>
      </c>
      <c r="C3304" s="36" t="s">
        <v>330</v>
      </c>
      <c r="D3304" s="63">
        <v>1.719E-2</v>
      </c>
      <c r="E3304" s="64">
        <v>44202</v>
      </c>
      <c r="F3304" s="65">
        <v>44202</v>
      </c>
      <c r="G3304" s="64">
        <v>44202.917833414351</v>
      </c>
    </row>
    <row r="3305" spans="1:7" outlineLevel="1" x14ac:dyDescent="0.25">
      <c r="A3305" t="s">
        <v>109</v>
      </c>
      <c r="B3305" t="str">
        <f t="shared" si="51"/>
        <v>SUR44201</v>
      </c>
      <c r="C3305" s="36" t="s">
        <v>330</v>
      </c>
      <c r="D3305" s="63">
        <v>1.711E-2</v>
      </c>
      <c r="E3305" s="64">
        <v>44201</v>
      </c>
      <c r="F3305" s="65">
        <v>44201</v>
      </c>
      <c r="G3305" s="64">
        <v>44201.917751851855</v>
      </c>
    </row>
    <row r="3306" spans="1:7" outlineLevel="1" x14ac:dyDescent="0.25">
      <c r="A3306" t="s">
        <v>109</v>
      </c>
      <c r="B3306" t="str">
        <f t="shared" si="51"/>
        <v>SUR44200</v>
      </c>
      <c r="C3306" s="36" t="s">
        <v>330</v>
      </c>
      <c r="D3306" s="63">
        <v>1.7239999999999998E-2</v>
      </c>
      <c r="E3306" s="64">
        <v>44200</v>
      </c>
      <c r="F3306" s="65">
        <v>44200</v>
      </c>
      <c r="G3306" s="64">
        <v>44200.917732789349</v>
      </c>
    </row>
    <row r="3307" spans="1:7" outlineLevel="1" x14ac:dyDescent="0.25">
      <c r="A3307" t="s">
        <v>109</v>
      </c>
      <c r="B3307" t="str">
        <f t="shared" si="51"/>
        <v>SUR44196</v>
      </c>
      <c r="C3307" s="36" t="s">
        <v>330</v>
      </c>
      <c r="D3307" s="63">
        <v>1.7160000000000002E-2</v>
      </c>
      <c r="E3307" s="64">
        <v>44196</v>
      </c>
      <c r="F3307" s="65">
        <v>44199</v>
      </c>
      <c r="G3307" s="64">
        <v>44196.917571180558</v>
      </c>
    </row>
    <row r="3308" spans="1:7" outlineLevel="1" x14ac:dyDescent="0.25">
      <c r="A3308" t="s">
        <v>109</v>
      </c>
      <c r="B3308" t="str">
        <f t="shared" si="51"/>
        <v>SUR44195</v>
      </c>
      <c r="C3308" s="36" t="s">
        <v>330</v>
      </c>
      <c r="D3308" s="63">
        <v>1.711E-2</v>
      </c>
      <c r="E3308" s="64">
        <v>44195</v>
      </c>
      <c r="F3308" s="65">
        <v>44195</v>
      </c>
      <c r="G3308" s="64">
        <v>44195.917573298611</v>
      </c>
    </row>
    <row r="3309" spans="1:7" outlineLevel="1" x14ac:dyDescent="0.25">
      <c r="A3309" t="s">
        <v>109</v>
      </c>
      <c r="B3309" t="str">
        <f t="shared" si="51"/>
        <v>SUR44194</v>
      </c>
      <c r="C3309" s="36" t="s">
        <v>330</v>
      </c>
      <c r="D3309" s="63">
        <v>1.7340000000000001E-2</v>
      </c>
      <c r="E3309" s="64">
        <v>44194</v>
      </c>
      <c r="F3309" s="65">
        <v>44194</v>
      </c>
      <c r="G3309" s="64">
        <v>44194.917537766203</v>
      </c>
    </row>
    <row r="3310" spans="1:7" outlineLevel="1" x14ac:dyDescent="0.25">
      <c r="A3310" t="s">
        <v>109</v>
      </c>
      <c r="B3310" t="str">
        <f t="shared" si="51"/>
        <v>SUR44189</v>
      </c>
      <c r="C3310" s="36" t="s">
        <v>330</v>
      </c>
      <c r="D3310" s="63">
        <v>1.7299999999999999E-2</v>
      </c>
      <c r="E3310" s="64">
        <v>44189</v>
      </c>
      <c r="F3310" s="65">
        <v>44193</v>
      </c>
      <c r="G3310" s="64">
        <v>44189.917329016207</v>
      </c>
    </row>
    <row r="3311" spans="1:7" outlineLevel="1" x14ac:dyDescent="0.25">
      <c r="A3311" t="s">
        <v>109</v>
      </c>
      <c r="B3311" t="str">
        <f t="shared" si="51"/>
        <v>SUR44188</v>
      </c>
      <c r="C3311" s="36" t="s">
        <v>330</v>
      </c>
      <c r="D3311" s="63">
        <v>1.7129999999999999E-2</v>
      </c>
      <c r="E3311" s="64">
        <v>44188</v>
      </c>
      <c r="F3311" s="65">
        <v>44188</v>
      </c>
      <c r="G3311" s="64">
        <v>44188.917328854164</v>
      </c>
    </row>
    <row r="3312" spans="1:7" outlineLevel="1" x14ac:dyDescent="0.25">
      <c r="A3312" t="s">
        <v>109</v>
      </c>
      <c r="B3312" t="str">
        <f t="shared" si="51"/>
        <v>SUR44187</v>
      </c>
      <c r="C3312" s="36" t="s">
        <v>330</v>
      </c>
      <c r="D3312" s="63">
        <v>1.7069999999999998E-2</v>
      </c>
      <c r="E3312" s="64">
        <v>44187</v>
      </c>
      <c r="F3312" s="65">
        <v>44187</v>
      </c>
      <c r="G3312" s="64">
        <v>44187.917285185184</v>
      </c>
    </row>
    <row r="3313" spans="1:7" outlineLevel="1" x14ac:dyDescent="0.25">
      <c r="A3313" t="s">
        <v>109</v>
      </c>
      <c r="B3313" t="str">
        <f t="shared" si="51"/>
        <v>SUR44186</v>
      </c>
      <c r="C3313" s="36" t="s">
        <v>330</v>
      </c>
      <c r="D3313" s="63">
        <v>1.7149999999999999E-2</v>
      </c>
      <c r="E3313" s="64">
        <v>44186</v>
      </c>
      <c r="F3313" s="65">
        <v>44186</v>
      </c>
      <c r="G3313" s="64">
        <v>44186.917208645835</v>
      </c>
    </row>
    <row r="3314" spans="1:7" outlineLevel="1" x14ac:dyDescent="0.25">
      <c r="A3314" t="s">
        <v>109</v>
      </c>
      <c r="B3314" t="str">
        <f t="shared" si="51"/>
        <v>SUR44183</v>
      </c>
      <c r="C3314" s="36" t="s">
        <v>330</v>
      </c>
      <c r="D3314" s="63">
        <v>1.738E-2</v>
      </c>
      <c r="E3314" s="64">
        <v>44183</v>
      </c>
      <c r="F3314" s="65">
        <v>44185</v>
      </c>
      <c r="G3314" s="64">
        <v>44183.918056944443</v>
      </c>
    </row>
    <row r="3315" spans="1:7" outlineLevel="1" x14ac:dyDescent="0.25">
      <c r="A3315" t="s">
        <v>109</v>
      </c>
      <c r="B3315" t="str">
        <f t="shared" si="51"/>
        <v>SUR44182</v>
      </c>
      <c r="C3315" s="36" t="s">
        <v>330</v>
      </c>
      <c r="D3315" s="63">
        <v>1.745E-2</v>
      </c>
      <c r="E3315" s="64">
        <v>44182</v>
      </c>
      <c r="F3315" s="65">
        <v>44182</v>
      </c>
      <c r="G3315" s="64">
        <v>44182.918008564811</v>
      </c>
    </row>
    <row r="3316" spans="1:7" outlineLevel="1" x14ac:dyDescent="0.25">
      <c r="A3316" t="s">
        <v>109</v>
      </c>
      <c r="B3316" t="str">
        <f t="shared" si="51"/>
        <v>SUR44181</v>
      </c>
      <c r="C3316" s="36" t="s">
        <v>330</v>
      </c>
      <c r="D3316" s="63">
        <v>1.737E-2</v>
      </c>
      <c r="E3316" s="64">
        <v>44181</v>
      </c>
      <c r="F3316" s="65">
        <v>44181</v>
      </c>
      <c r="G3316" s="64">
        <v>44181.917786226855</v>
      </c>
    </row>
    <row r="3317" spans="1:7" outlineLevel="1" x14ac:dyDescent="0.25">
      <c r="A3317" t="s">
        <v>109</v>
      </c>
      <c r="B3317" t="str">
        <f t="shared" si="51"/>
        <v>SUR44180</v>
      </c>
      <c r="C3317" s="36" t="s">
        <v>330</v>
      </c>
      <c r="D3317" s="63">
        <v>1.7299999999999999E-2</v>
      </c>
      <c r="E3317" s="64">
        <v>44180</v>
      </c>
      <c r="F3317" s="65">
        <v>44180</v>
      </c>
      <c r="G3317" s="64">
        <v>44180.917759108794</v>
      </c>
    </row>
    <row r="3318" spans="1:7" outlineLevel="1" x14ac:dyDescent="0.25">
      <c r="A3318" t="s">
        <v>109</v>
      </c>
      <c r="B3318" t="str">
        <f t="shared" si="51"/>
        <v>SUR44179</v>
      </c>
      <c r="C3318" s="36" t="s">
        <v>330</v>
      </c>
      <c r="D3318" s="63">
        <v>1.7350000000000001E-2</v>
      </c>
      <c r="E3318" s="64">
        <v>44179</v>
      </c>
      <c r="F3318" s="65">
        <v>44179</v>
      </c>
      <c r="G3318" s="64">
        <v>44179.917695636577</v>
      </c>
    </row>
    <row r="3319" spans="1:7" outlineLevel="1" x14ac:dyDescent="0.25">
      <c r="A3319" t="s">
        <v>109</v>
      </c>
      <c r="B3319" t="str">
        <f t="shared" si="51"/>
        <v>SUR44176</v>
      </c>
      <c r="C3319" s="36" t="s">
        <v>330</v>
      </c>
      <c r="D3319" s="63">
        <v>1.7500000000000002E-2</v>
      </c>
      <c r="E3319" s="64">
        <v>44176</v>
      </c>
      <c r="F3319" s="65">
        <v>44178</v>
      </c>
      <c r="G3319" s="64">
        <v>44176.917604745373</v>
      </c>
    </row>
    <row r="3320" spans="1:7" outlineLevel="1" x14ac:dyDescent="0.25">
      <c r="A3320" t="s">
        <v>109</v>
      </c>
      <c r="B3320" t="str">
        <f t="shared" si="51"/>
        <v>SUR44175</v>
      </c>
      <c r="C3320" s="36" t="s">
        <v>330</v>
      </c>
      <c r="D3320" s="63">
        <v>1.7399999999999999E-2</v>
      </c>
      <c r="E3320" s="64">
        <v>44175</v>
      </c>
      <c r="F3320" s="65">
        <v>44175</v>
      </c>
      <c r="G3320" s="64">
        <v>44175.917578009263</v>
      </c>
    </row>
    <row r="3321" spans="1:7" outlineLevel="1" x14ac:dyDescent="0.25">
      <c r="A3321" t="s">
        <v>109</v>
      </c>
      <c r="B3321" t="str">
        <f t="shared" si="51"/>
        <v>SUR44174</v>
      </c>
      <c r="C3321" s="36" t="s">
        <v>330</v>
      </c>
      <c r="D3321" s="63">
        <v>1.7350000000000001E-2</v>
      </c>
      <c r="E3321" s="64">
        <v>44174</v>
      </c>
      <c r="F3321" s="65">
        <v>44174</v>
      </c>
      <c r="G3321" s="64">
        <v>44174.917545254626</v>
      </c>
    </row>
    <row r="3322" spans="1:7" outlineLevel="1" x14ac:dyDescent="0.25">
      <c r="A3322" t="s">
        <v>109</v>
      </c>
      <c r="B3322" t="str">
        <f t="shared" si="51"/>
        <v>SUR44173</v>
      </c>
      <c r="C3322" s="36" t="s">
        <v>330</v>
      </c>
      <c r="D3322" s="63">
        <v>1.7469999999999999E-2</v>
      </c>
      <c r="E3322" s="64">
        <v>44173</v>
      </c>
      <c r="F3322" s="65">
        <v>44173</v>
      </c>
      <c r="G3322" s="64">
        <v>44173.917465740742</v>
      </c>
    </row>
    <row r="3323" spans="1:7" outlineLevel="1" x14ac:dyDescent="0.25">
      <c r="A3323" t="s">
        <v>109</v>
      </c>
      <c r="B3323" t="str">
        <f t="shared" si="51"/>
        <v>SUR44172</v>
      </c>
      <c r="C3323" s="36" t="s">
        <v>330</v>
      </c>
      <c r="D3323" s="63">
        <v>1.7389999999999999E-2</v>
      </c>
      <c r="E3323" s="64">
        <v>44172</v>
      </c>
      <c r="F3323" s="65">
        <v>44172</v>
      </c>
      <c r="G3323" s="64">
        <v>44172.917364699075</v>
      </c>
    </row>
    <row r="3324" spans="1:7" outlineLevel="1" x14ac:dyDescent="0.25">
      <c r="A3324" t="s">
        <v>109</v>
      </c>
      <c r="B3324" t="str">
        <f t="shared" si="51"/>
        <v>SUR44169</v>
      </c>
      <c r="C3324" s="36" t="s">
        <v>330</v>
      </c>
      <c r="D3324" s="63">
        <v>1.7299999999999999E-2</v>
      </c>
      <c r="E3324" s="64">
        <v>44169</v>
      </c>
      <c r="F3324" s="65">
        <v>44171</v>
      </c>
      <c r="G3324" s="64">
        <v>44169.917272766201</v>
      </c>
    </row>
    <row r="3325" spans="1:7" outlineLevel="1" x14ac:dyDescent="0.25">
      <c r="A3325" t="s">
        <v>109</v>
      </c>
      <c r="B3325" t="str">
        <f t="shared" si="51"/>
        <v>SUR44168</v>
      </c>
      <c r="C3325" s="36" t="s">
        <v>330</v>
      </c>
      <c r="D3325" s="63">
        <v>1.7299999999999999E-2</v>
      </c>
      <c r="E3325" s="64">
        <v>44168</v>
      </c>
      <c r="F3325" s="65">
        <v>44168</v>
      </c>
      <c r="G3325" s="64">
        <v>44168.917229629631</v>
      </c>
    </row>
    <row r="3326" spans="1:7" outlineLevel="1" x14ac:dyDescent="0.25">
      <c r="A3326" t="s">
        <v>109</v>
      </c>
      <c r="B3326" t="str">
        <f t="shared" si="51"/>
        <v>SUR44167</v>
      </c>
      <c r="C3326" s="36" t="s">
        <v>330</v>
      </c>
      <c r="D3326" s="63">
        <v>1.7180000000000001E-2</v>
      </c>
      <c r="E3326" s="64">
        <v>44167</v>
      </c>
      <c r="F3326" s="65">
        <v>44167</v>
      </c>
      <c r="G3326" s="64">
        <v>44167.917205289355</v>
      </c>
    </row>
    <row r="3327" spans="1:7" outlineLevel="1" x14ac:dyDescent="0.25">
      <c r="A3327" t="s">
        <v>109</v>
      </c>
      <c r="B3327" t="str">
        <f t="shared" si="51"/>
        <v>SUR44166</v>
      </c>
      <c r="C3327" s="36" t="s">
        <v>330</v>
      </c>
      <c r="D3327" s="63">
        <v>1.7100000000000001E-2</v>
      </c>
      <c r="E3327" s="64">
        <v>44166</v>
      </c>
      <c r="F3327" s="65">
        <v>44166</v>
      </c>
      <c r="G3327" s="64">
        <v>44166.917142395832</v>
      </c>
    </row>
    <row r="3328" spans="1:7" outlineLevel="1" x14ac:dyDescent="0.25">
      <c r="A3328" t="s">
        <v>109</v>
      </c>
      <c r="B3328" t="str">
        <f t="shared" si="51"/>
        <v>SUR44165</v>
      </c>
      <c r="C3328" s="36" t="s">
        <v>330</v>
      </c>
      <c r="D3328" s="63">
        <v>1.7000000000000001E-2</v>
      </c>
      <c r="E3328" s="64">
        <v>44165</v>
      </c>
      <c r="F3328" s="65">
        <v>44165</v>
      </c>
      <c r="G3328" s="64">
        <v>44165.917064849535</v>
      </c>
    </row>
    <row r="3329" spans="1:7" outlineLevel="1" x14ac:dyDescent="0.25">
      <c r="A3329" t="s">
        <v>109</v>
      </c>
      <c r="B3329" t="str">
        <f t="shared" si="51"/>
        <v>SUR44162</v>
      </c>
      <c r="C3329" s="36" t="s">
        <v>330</v>
      </c>
      <c r="D3329" s="63">
        <v>1.7100000000000001E-2</v>
      </c>
      <c r="E3329" s="64">
        <v>44162</v>
      </c>
      <c r="F3329" s="65">
        <v>44164</v>
      </c>
      <c r="G3329" s="64">
        <v>44162.916942326388</v>
      </c>
    </row>
    <row r="3330" spans="1:7" outlineLevel="1" x14ac:dyDescent="0.25">
      <c r="A3330" t="s">
        <v>109</v>
      </c>
      <c r="B3330" t="str">
        <f t="shared" si="51"/>
        <v>SUR44161</v>
      </c>
      <c r="C3330" s="36" t="s">
        <v>330</v>
      </c>
      <c r="D3330" s="63">
        <v>1.72E-2</v>
      </c>
      <c r="E3330" s="64">
        <v>44161</v>
      </c>
      <c r="F3330" s="65">
        <v>44161</v>
      </c>
      <c r="G3330" s="64">
        <v>44161.916928275466</v>
      </c>
    </row>
    <row r="3331" spans="1:7" outlineLevel="1" x14ac:dyDescent="0.25">
      <c r="A3331" t="s">
        <v>109</v>
      </c>
      <c r="B3331" t="str">
        <f t="shared" si="51"/>
        <v>SUR44160</v>
      </c>
      <c r="C3331" s="36" t="s">
        <v>330</v>
      </c>
      <c r="D3331" s="63">
        <v>1.719E-2</v>
      </c>
      <c r="E3331" s="64">
        <v>44160</v>
      </c>
      <c r="F3331" s="65">
        <v>44160</v>
      </c>
      <c r="G3331" s="64">
        <v>44160.916847418979</v>
      </c>
    </row>
    <row r="3332" spans="1:7" outlineLevel="1" x14ac:dyDescent="0.25">
      <c r="A3332" t="s">
        <v>109</v>
      </c>
      <c r="B3332" t="str">
        <f t="shared" si="51"/>
        <v>SUR44159</v>
      </c>
      <c r="C3332" s="36" t="s">
        <v>330</v>
      </c>
      <c r="D3332" s="63">
        <v>1.721E-2</v>
      </c>
      <c r="E3332" s="64">
        <v>44159</v>
      </c>
      <c r="F3332" s="65">
        <v>44159</v>
      </c>
      <c r="G3332" s="64">
        <v>44159.916795636571</v>
      </c>
    </row>
    <row r="3333" spans="1:7" outlineLevel="1" x14ac:dyDescent="0.25">
      <c r="A3333" t="s">
        <v>109</v>
      </c>
      <c r="B3333" t="str">
        <f t="shared" si="51"/>
        <v>SUR44158</v>
      </c>
      <c r="C3333" s="36" t="s">
        <v>330</v>
      </c>
      <c r="D3333" s="63">
        <v>1.719E-2</v>
      </c>
      <c r="E3333" s="64">
        <v>44158</v>
      </c>
      <c r="F3333" s="65">
        <v>44158</v>
      </c>
      <c r="G3333" s="64">
        <v>44158.91676443287</v>
      </c>
    </row>
    <row r="3334" spans="1:7" outlineLevel="1" x14ac:dyDescent="0.25">
      <c r="A3334" t="s">
        <v>109</v>
      </c>
      <c r="B3334" t="str">
        <f t="shared" ref="B3334:B3397" si="52">C3334&amp;E3334</f>
        <v>SUR44155</v>
      </c>
      <c r="C3334" s="36" t="s">
        <v>330</v>
      </c>
      <c r="D3334" s="63">
        <v>1.7180000000000001E-2</v>
      </c>
      <c r="E3334" s="64">
        <v>44155</v>
      </c>
      <c r="F3334" s="65">
        <v>44157</v>
      </c>
      <c r="G3334" s="64">
        <v>44155.918238969905</v>
      </c>
    </row>
    <row r="3335" spans="1:7" outlineLevel="1" x14ac:dyDescent="0.25">
      <c r="A3335" t="s">
        <v>109</v>
      </c>
      <c r="B3335" t="str">
        <f t="shared" si="52"/>
        <v>SUR44154</v>
      </c>
      <c r="C3335" s="36" t="s">
        <v>330</v>
      </c>
      <c r="D3335" s="63">
        <v>1.7149999999999999E-2</v>
      </c>
      <c r="E3335" s="64">
        <v>44154</v>
      </c>
      <c r="F3335" s="65">
        <v>44154</v>
      </c>
      <c r="G3335" s="64">
        <v>44154.918178009262</v>
      </c>
    </row>
    <row r="3336" spans="1:7" outlineLevel="1" x14ac:dyDescent="0.25">
      <c r="A3336" t="s">
        <v>109</v>
      </c>
      <c r="B3336" t="str">
        <f t="shared" si="52"/>
        <v>SUR44153</v>
      </c>
      <c r="C3336" s="36" t="s">
        <v>330</v>
      </c>
      <c r="D3336" s="63">
        <v>1.72E-2</v>
      </c>
      <c r="E3336" s="64">
        <v>44153</v>
      </c>
      <c r="F3336" s="65">
        <v>44153</v>
      </c>
      <c r="G3336" s="64">
        <v>44153.918149502315</v>
      </c>
    </row>
    <row r="3337" spans="1:7" outlineLevel="1" x14ac:dyDescent="0.25">
      <c r="A3337" t="s">
        <v>109</v>
      </c>
      <c r="B3337" t="str">
        <f t="shared" si="52"/>
        <v>SUR44152</v>
      </c>
      <c r="C3337" s="36" t="s">
        <v>330</v>
      </c>
      <c r="D3337" s="63">
        <v>1.7180000000000001E-2</v>
      </c>
      <c r="E3337" s="64">
        <v>44152</v>
      </c>
      <c r="F3337" s="65">
        <v>44152</v>
      </c>
      <c r="G3337" s="64">
        <v>44152.918135150459</v>
      </c>
    </row>
    <row r="3338" spans="1:7" outlineLevel="1" x14ac:dyDescent="0.25">
      <c r="A3338" t="s">
        <v>109</v>
      </c>
      <c r="B3338" t="str">
        <f t="shared" si="52"/>
        <v>SUR44144</v>
      </c>
      <c r="C3338" s="36" t="s">
        <v>330</v>
      </c>
      <c r="D3338" s="63">
        <v>1.6799999999999999E-2</v>
      </c>
      <c r="E3338" s="64">
        <v>44144</v>
      </c>
      <c r="F3338" s="65">
        <v>44151</v>
      </c>
      <c r="G3338" s="64">
        <v>44144.457048611112</v>
      </c>
    </row>
    <row r="3339" spans="1:7" outlineLevel="1" x14ac:dyDescent="0.25">
      <c r="A3339" t="s">
        <v>109</v>
      </c>
      <c r="B3339" t="str">
        <f t="shared" si="52"/>
        <v>TRL44484</v>
      </c>
      <c r="C3339" s="36" t="s">
        <v>331</v>
      </c>
      <c r="D3339" s="63">
        <v>0.13420000000000001</v>
      </c>
      <c r="E3339" s="64">
        <v>44484</v>
      </c>
      <c r="F3339" s="65">
        <v>73050</v>
      </c>
      <c r="G3339" s="64">
        <v>44484.917950312498</v>
      </c>
    </row>
    <row r="3340" spans="1:7" outlineLevel="1" x14ac:dyDescent="0.25">
      <c r="A3340" t="s">
        <v>109</v>
      </c>
      <c r="B3340" t="str">
        <f t="shared" si="52"/>
        <v>TRL44483</v>
      </c>
      <c r="C3340" s="36" t="s">
        <v>331</v>
      </c>
      <c r="D3340" s="63">
        <v>0.1348</v>
      </c>
      <c r="E3340" s="64">
        <v>44483</v>
      </c>
      <c r="F3340" s="65">
        <v>44483</v>
      </c>
      <c r="G3340" s="64">
        <v>44483.917875775463</v>
      </c>
    </row>
    <row r="3341" spans="1:7" outlineLevel="1" x14ac:dyDescent="0.25">
      <c r="A3341" t="s">
        <v>109</v>
      </c>
      <c r="B3341" t="str">
        <f t="shared" si="52"/>
        <v>TRL44482</v>
      </c>
      <c r="C3341" s="36" t="s">
        <v>331</v>
      </c>
      <c r="D3341" s="63">
        <v>0.1371</v>
      </c>
      <c r="E3341" s="64">
        <v>44482</v>
      </c>
      <c r="F3341" s="65">
        <v>44482</v>
      </c>
      <c r="G3341" s="64">
        <v>44482.917871759259</v>
      </c>
    </row>
    <row r="3342" spans="1:7" outlineLevel="1" x14ac:dyDescent="0.25">
      <c r="A3342" t="s">
        <v>109</v>
      </c>
      <c r="B3342" t="str">
        <f t="shared" si="52"/>
        <v>TRL44481</v>
      </c>
      <c r="C3342" s="36" t="s">
        <v>331</v>
      </c>
      <c r="D3342" s="63">
        <v>0.13800000000000001</v>
      </c>
      <c r="E3342" s="64">
        <v>44481</v>
      </c>
      <c r="F3342" s="65">
        <v>44481</v>
      </c>
      <c r="G3342" s="64">
        <v>44481.917802118056</v>
      </c>
    </row>
    <row r="3343" spans="1:7" outlineLevel="1" x14ac:dyDescent="0.25">
      <c r="A3343" t="s">
        <v>109</v>
      </c>
      <c r="B3343" t="str">
        <f t="shared" si="52"/>
        <v>TRL44477</v>
      </c>
      <c r="C3343" s="36" t="s">
        <v>331</v>
      </c>
      <c r="D3343" s="63">
        <v>0.1396</v>
      </c>
      <c r="E3343" s="64">
        <v>44477</v>
      </c>
      <c r="F3343" s="65">
        <v>44480</v>
      </c>
      <c r="G3343" s="64">
        <v>44477.917705868058</v>
      </c>
    </row>
    <row r="3344" spans="1:7" outlineLevel="1" x14ac:dyDescent="0.25">
      <c r="A3344" t="s">
        <v>109</v>
      </c>
      <c r="B3344" t="str">
        <f t="shared" si="52"/>
        <v>TRL44476</v>
      </c>
      <c r="C3344" s="36" t="s">
        <v>331</v>
      </c>
      <c r="D3344" s="63">
        <v>0.14149999999999999</v>
      </c>
      <c r="E3344" s="64">
        <v>44476</v>
      </c>
      <c r="F3344" s="65">
        <v>44476</v>
      </c>
      <c r="G3344" s="64">
        <v>44476.917658101855</v>
      </c>
    </row>
    <row r="3345" spans="1:7" outlineLevel="1" x14ac:dyDescent="0.25">
      <c r="A3345" t="s">
        <v>109</v>
      </c>
      <c r="B3345" t="str">
        <f t="shared" si="52"/>
        <v>TRL44475</v>
      </c>
      <c r="C3345" s="36" t="s">
        <v>331</v>
      </c>
      <c r="D3345" s="63">
        <v>0.1419</v>
      </c>
      <c r="E3345" s="64">
        <v>44475</v>
      </c>
      <c r="F3345" s="65">
        <v>44475</v>
      </c>
      <c r="G3345" s="64">
        <v>44475.917569062498</v>
      </c>
    </row>
    <row r="3346" spans="1:7" outlineLevel="1" x14ac:dyDescent="0.25">
      <c r="A3346" t="s">
        <v>109</v>
      </c>
      <c r="B3346" t="str">
        <f t="shared" si="52"/>
        <v>TRL44474</v>
      </c>
      <c r="C3346" s="36" t="s">
        <v>331</v>
      </c>
      <c r="D3346" s="63">
        <v>0.14180000000000001</v>
      </c>
      <c r="E3346" s="64">
        <v>44474</v>
      </c>
      <c r="F3346" s="65">
        <v>44474</v>
      </c>
      <c r="G3346" s="64">
        <v>44474.9175412037</v>
      </c>
    </row>
    <row r="3347" spans="1:7" outlineLevel="1" x14ac:dyDescent="0.25">
      <c r="A3347" t="s">
        <v>109</v>
      </c>
      <c r="B3347" t="str">
        <f t="shared" si="52"/>
        <v>TRL44473</v>
      </c>
      <c r="C3347" s="36" t="s">
        <v>331</v>
      </c>
      <c r="D3347" s="63">
        <v>0.14199999999999999</v>
      </c>
      <c r="E3347" s="64">
        <v>44473</v>
      </c>
      <c r="F3347" s="65">
        <v>44473</v>
      </c>
      <c r="G3347" s="64">
        <v>44473.91753564815</v>
      </c>
    </row>
    <row r="3348" spans="1:7" outlineLevel="1" x14ac:dyDescent="0.25">
      <c r="A3348" t="s">
        <v>109</v>
      </c>
      <c r="B3348" t="str">
        <f t="shared" si="52"/>
        <v>TRL44470</v>
      </c>
      <c r="C3348" s="36" t="s">
        <v>331</v>
      </c>
      <c r="D3348" s="63">
        <v>0.1429</v>
      </c>
      <c r="E3348" s="64">
        <v>44470</v>
      </c>
      <c r="F3348" s="65">
        <v>44472</v>
      </c>
      <c r="G3348" s="64">
        <v>44470.91745385417</v>
      </c>
    </row>
    <row r="3349" spans="1:7" outlineLevel="1" x14ac:dyDescent="0.25">
      <c r="A3349" t="s">
        <v>109</v>
      </c>
      <c r="B3349" t="str">
        <f t="shared" si="52"/>
        <v>TRL44468</v>
      </c>
      <c r="C3349" s="36" t="s">
        <v>331</v>
      </c>
      <c r="D3349" s="63">
        <v>0.14330000000000001</v>
      </c>
      <c r="E3349" s="64">
        <v>44468</v>
      </c>
      <c r="F3349" s="65">
        <v>44469</v>
      </c>
      <c r="G3349" s="64">
        <v>44468.91738900463</v>
      </c>
    </row>
    <row r="3350" spans="1:7" outlineLevel="1" x14ac:dyDescent="0.25">
      <c r="A3350" t="s">
        <v>109</v>
      </c>
      <c r="B3350" t="str">
        <f t="shared" si="52"/>
        <v>TRL44467</v>
      </c>
      <c r="C3350" s="36" t="s">
        <v>331</v>
      </c>
      <c r="D3350" s="63">
        <v>0.1429</v>
      </c>
      <c r="E3350" s="64">
        <v>44467</v>
      </c>
      <c r="F3350" s="65">
        <v>44467</v>
      </c>
      <c r="G3350" s="64">
        <v>44467.917336261577</v>
      </c>
    </row>
    <row r="3351" spans="1:7" outlineLevel="1" x14ac:dyDescent="0.25">
      <c r="A3351" t="s">
        <v>109</v>
      </c>
      <c r="B3351" t="str">
        <f t="shared" si="52"/>
        <v>TRL44466</v>
      </c>
      <c r="C3351" s="36" t="s">
        <v>331</v>
      </c>
      <c r="D3351" s="63">
        <v>0.1431</v>
      </c>
      <c r="E3351" s="64">
        <v>44466</v>
      </c>
      <c r="F3351" s="65">
        <v>44466</v>
      </c>
      <c r="G3351" s="64">
        <v>44466.917280324073</v>
      </c>
    </row>
    <row r="3352" spans="1:7" outlineLevel="1" x14ac:dyDescent="0.25">
      <c r="A3352" t="s">
        <v>109</v>
      </c>
      <c r="B3352" t="str">
        <f t="shared" si="52"/>
        <v>TRL44463</v>
      </c>
      <c r="C3352" s="36" t="s">
        <v>331</v>
      </c>
      <c r="D3352" s="63">
        <v>0.14319999999999999</v>
      </c>
      <c r="E3352" s="64">
        <v>44463</v>
      </c>
      <c r="F3352" s="65">
        <v>44465</v>
      </c>
      <c r="G3352" s="64">
        <v>44463.917867824071</v>
      </c>
    </row>
    <row r="3353" spans="1:7" outlineLevel="1" x14ac:dyDescent="0.25">
      <c r="A3353" t="s">
        <v>109</v>
      </c>
      <c r="B3353" t="str">
        <f t="shared" si="52"/>
        <v>TRL44462</v>
      </c>
      <c r="C3353" s="36" t="s">
        <v>331</v>
      </c>
      <c r="D3353" s="63">
        <v>0.14449999999999999</v>
      </c>
      <c r="E3353" s="64">
        <v>44462</v>
      </c>
      <c r="F3353" s="65">
        <v>44462</v>
      </c>
      <c r="G3353" s="64">
        <v>44462.917878587963</v>
      </c>
    </row>
    <row r="3354" spans="1:7" outlineLevel="1" x14ac:dyDescent="0.25">
      <c r="A3354" t="s">
        <v>109</v>
      </c>
      <c r="B3354" t="str">
        <f t="shared" si="52"/>
        <v>TRL44461</v>
      </c>
      <c r="C3354" s="36" t="s">
        <v>331</v>
      </c>
      <c r="D3354" s="63">
        <v>0.14749999999999999</v>
      </c>
      <c r="E3354" s="64">
        <v>44461</v>
      </c>
      <c r="F3354" s="65">
        <v>44461</v>
      </c>
      <c r="G3354" s="64">
        <v>44461.917839004629</v>
      </c>
    </row>
    <row r="3355" spans="1:7" outlineLevel="1" x14ac:dyDescent="0.25">
      <c r="A3355" t="s">
        <v>109</v>
      </c>
      <c r="B3355" t="str">
        <f t="shared" si="52"/>
        <v>TRL44460</v>
      </c>
      <c r="C3355" s="36" t="s">
        <v>331</v>
      </c>
      <c r="D3355" s="63">
        <v>0.1482</v>
      </c>
      <c r="E3355" s="64">
        <v>44460</v>
      </c>
      <c r="F3355" s="65">
        <v>44460</v>
      </c>
      <c r="G3355" s="64">
        <v>44460.917817013891</v>
      </c>
    </row>
    <row r="3356" spans="1:7" outlineLevel="1" x14ac:dyDescent="0.25">
      <c r="A3356" t="s">
        <v>109</v>
      </c>
      <c r="B3356" t="str">
        <f t="shared" si="52"/>
        <v>TRL44459</v>
      </c>
      <c r="C3356" s="36" t="s">
        <v>331</v>
      </c>
      <c r="D3356" s="63">
        <v>0.1479</v>
      </c>
      <c r="E3356" s="64">
        <v>44459</v>
      </c>
      <c r="F3356" s="65">
        <v>44459</v>
      </c>
      <c r="G3356" s="64">
        <v>44459.917747418978</v>
      </c>
    </row>
    <row r="3357" spans="1:7" outlineLevel="1" x14ac:dyDescent="0.25">
      <c r="A3357" t="s">
        <v>109</v>
      </c>
      <c r="B3357" t="str">
        <f t="shared" si="52"/>
        <v>TRL44456</v>
      </c>
      <c r="C3357" s="36" t="s">
        <v>331</v>
      </c>
      <c r="D3357" s="63">
        <v>0.1474</v>
      </c>
      <c r="E3357" s="64">
        <v>44456</v>
      </c>
      <c r="F3357" s="65">
        <v>44458</v>
      </c>
      <c r="G3357" s="64">
        <v>44456.917653553239</v>
      </c>
    </row>
    <row r="3358" spans="1:7" outlineLevel="1" x14ac:dyDescent="0.25">
      <c r="A3358" t="s">
        <v>109</v>
      </c>
      <c r="B3358" t="str">
        <f t="shared" si="52"/>
        <v>TRL44455</v>
      </c>
      <c r="C3358" s="36" t="s">
        <v>331</v>
      </c>
      <c r="D3358" s="63">
        <v>0.1489</v>
      </c>
      <c r="E3358" s="64">
        <v>44455</v>
      </c>
      <c r="F3358" s="65">
        <v>44455</v>
      </c>
      <c r="G3358" s="64">
        <v>44455.917641932872</v>
      </c>
    </row>
    <row r="3359" spans="1:7" outlineLevel="1" x14ac:dyDescent="0.25">
      <c r="A3359" t="s">
        <v>109</v>
      </c>
      <c r="B3359" t="str">
        <f t="shared" si="52"/>
        <v>TRL44454</v>
      </c>
      <c r="C3359" s="36" t="s">
        <v>331</v>
      </c>
      <c r="D3359" s="63">
        <v>0.14990000000000001</v>
      </c>
      <c r="E3359" s="64">
        <v>44454</v>
      </c>
      <c r="F3359" s="65">
        <v>44454</v>
      </c>
      <c r="G3359" s="64">
        <v>44454.917585960648</v>
      </c>
    </row>
    <row r="3360" spans="1:7" outlineLevel="1" x14ac:dyDescent="0.25">
      <c r="A3360" t="s">
        <v>109</v>
      </c>
      <c r="B3360" t="str">
        <f t="shared" si="52"/>
        <v>TRL44453</v>
      </c>
      <c r="C3360" s="36" t="s">
        <v>331</v>
      </c>
      <c r="D3360" s="63">
        <v>0.14990000000000001</v>
      </c>
      <c r="E3360" s="64">
        <v>44453</v>
      </c>
      <c r="F3360" s="65">
        <v>44453</v>
      </c>
      <c r="G3360" s="64">
        <v>44453.917549039354</v>
      </c>
    </row>
    <row r="3361" spans="1:7" outlineLevel="1" x14ac:dyDescent="0.25">
      <c r="A3361" t="s">
        <v>109</v>
      </c>
      <c r="B3361" t="str">
        <f t="shared" si="52"/>
        <v>TRL44452</v>
      </c>
      <c r="C3361" s="36" t="s">
        <v>331</v>
      </c>
      <c r="D3361" s="63">
        <v>0.15</v>
      </c>
      <c r="E3361" s="64">
        <v>44452</v>
      </c>
      <c r="F3361" s="65">
        <v>44452</v>
      </c>
      <c r="G3361" s="64">
        <v>44452.917141053244</v>
      </c>
    </row>
    <row r="3362" spans="1:7" outlineLevel="1" x14ac:dyDescent="0.25">
      <c r="A3362" t="s">
        <v>109</v>
      </c>
      <c r="B3362" t="str">
        <f t="shared" si="52"/>
        <v>TRL44449</v>
      </c>
      <c r="C3362" s="36" t="s">
        <v>331</v>
      </c>
      <c r="D3362" s="63">
        <v>0.14960000000000001</v>
      </c>
      <c r="E3362" s="64">
        <v>44449</v>
      </c>
      <c r="F3362" s="65">
        <v>44451</v>
      </c>
      <c r="G3362" s="64">
        <v>44449.917072071759</v>
      </c>
    </row>
    <row r="3363" spans="1:7" outlineLevel="1" x14ac:dyDescent="0.25">
      <c r="A3363" t="s">
        <v>109</v>
      </c>
      <c r="B3363" t="str">
        <f t="shared" si="52"/>
        <v>TRL44448</v>
      </c>
      <c r="C3363" s="36" t="s">
        <v>331</v>
      </c>
      <c r="D3363" s="63">
        <v>0.1497</v>
      </c>
      <c r="E3363" s="64">
        <v>44448</v>
      </c>
      <c r="F3363" s="65">
        <v>44448</v>
      </c>
      <c r="G3363" s="64">
        <v>44448.916998726854</v>
      </c>
    </row>
    <row r="3364" spans="1:7" outlineLevel="1" x14ac:dyDescent="0.25">
      <c r="A3364" t="s">
        <v>109</v>
      </c>
      <c r="B3364" t="str">
        <f t="shared" si="52"/>
        <v>TRL44447</v>
      </c>
      <c r="C3364" s="36" t="s">
        <v>331</v>
      </c>
      <c r="D3364" s="63">
        <v>0.14979999999999999</v>
      </c>
      <c r="E3364" s="64">
        <v>44447</v>
      </c>
      <c r="F3364" s="65">
        <v>44447</v>
      </c>
      <c r="G3364" s="64">
        <v>44447.916981365743</v>
      </c>
    </row>
    <row r="3365" spans="1:7" outlineLevel="1" x14ac:dyDescent="0.25">
      <c r="A3365" t="s">
        <v>109</v>
      </c>
      <c r="B3365" t="str">
        <f t="shared" si="52"/>
        <v>TRL44446</v>
      </c>
      <c r="C3365" s="36" t="s">
        <v>331</v>
      </c>
      <c r="D3365" s="63">
        <v>0.15129999999999999</v>
      </c>
      <c r="E3365" s="64">
        <v>44446</v>
      </c>
      <c r="F3365" s="65">
        <v>44446</v>
      </c>
      <c r="G3365" s="64">
        <v>44446.91695471065</v>
      </c>
    </row>
    <row r="3366" spans="1:7" outlineLevel="1" x14ac:dyDescent="0.25">
      <c r="A3366" t="s">
        <v>109</v>
      </c>
      <c r="B3366" t="str">
        <f t="shared" si="52"/>
        <v>TRL44442</v>
      </c>
      <c r="C3366" s="36" t="s">
        <v>331</v>
      </c>
      <c r="D3366" s="63">
        <v>0.1507</v>
      </c>
      <c r="E3366" s="64">
        <v>44442</v>
      </c>
      <c r="F3366" s="65">
        <v>44445</v>
      </c>
      <c r="G3366" s="64">
        <v>44442.916798726852</v>
      </c>
    </row>
    <row r="3367" spans="1:7" outlineLevel="1" x14ac:dyDescent="0.25">
      <c r="A3367" t="s">
        <v>109</v>
      </c>
      <c r="B3367" t="str">
        <f t="shared" si="52"/>
        <v>TRL44441</v>
      </c>
      <c r="C3367" s="36" t="s">
        <v>331</v>
      </c>
      <c r="D3367" s="63">
        <v>0.15179999999999999</v>
      </c>
      <c r="E3367" s="64">
        <v>44441</v>
      </c>
      <c r="F3367" s="65">
        <v>44441</v>
      </c>
      <c r="G3367" s="64">
        <v>44441.916770370372</v>
      </c>
    </row>
    <row r="3368" spans="1:7" outlineLevel="1" x14ac:dyDescent="0.25">
      <c r="A3368" t="s">
        <v>109</v>
      </c>
      <c r="B3368" t="str">
        <f t="shared" si="52"/>
        <v>TRL44440</v>
      </c>
      <c r="C3368" s="36" t="s">
        <v>331</v>
      </c>
      <c r="D3368" s="63">
        <v>0.15190000000000001</v>
      </c>
      <c r="E3368" s="64">
        <v>44440</v>
      </c>
      <c r="F3368" s="65">
        <v>44440</v>
      </c>
      <c r="G3368" s="64">
        <v>44440.916771493059</v>
      </c>
    </row>
    <row r="3369" spans="1:7" outlineLevel="1" x14ac:dyDescent="0.25">
      <c r="A3369" t="s">
        <v>109</v>
      </c>
      <c r="B3369" t="str">
        <f t="shared" si="52"/>
        <v>TRL44439</v>
      </c>
      <c r="C3369" s="36" t="s">
        <v>331</v>
      </c>
      <c r="D3369" s="63">
        <v>0.1517</v>
      </c>
      <c r="E3369" s="64">
        <v>44439</v>
      </c>
      <c r="F3369" s="65">
        <v>44439</v>
      </c>
      <c r="G3369" s="64">
        <v>44439.920156793982</v>
      </c>
    </row>
    <row r="3370" spans="1:7" outlineLevel="1" x14ac:dyDescent="0.25">
      <c r="A3370" t="s">
        <v>109</v>
      </c>
      <c r="B3370" t="str">
        <f t="shared" si="52"/>
        <v>TRL44438</v>
      </c>
      <c r="C3370" s="36" t="s">
        <v>331</v>
      </c>
      <c r="D3370" s="63">
        <v>0.15029999999999999</v>
      </c>
      <c r="E3370" s="64">
        <v>44438</v>
      </c>
      <c r="F3370" s="65">
        <v>44438</v>
      </c>
      <c r="G3370" s="64">
        <v>44438.92015578704</v>
      </c>
    </row>
    <row r="3371" spans="1:7" outlineLevel="1" x14ac:dyDescent="0.25">
      <c r="A3371" t="s">
        <v>109</v>
      </c>
      <c r="B3371" t="str">
        <f t="shared" si="52"/>
        <v>TRL44435</v>
      </c>
      <c r="C3371" s="36" t="s">
        <v>331</v>
      </c>
      <c r="D3371" s="63">
        <v>0.15110000000000001</v>
      </c>
      <c r="E3371" s="64">
        <v>44435</v>
      </c>
      <c r="F3371" s="65">
        <v>44437</v>
      </c>
      <c r="G3371" s="64">
        <v>44435.920084837962</v>
      </c>
    </row>
    <row r="3372" spans="1:7" outlineLevel="1" x14ac:dyDescent="0.25">
      <c r="A3372" t="s">
        <v>109</v>
      </c>
      <c r="B3372" t="str">
        <f t="shared" si="52"/>
        <v>TRL44434</v>
      </c>
      <c r="C3372" s="36" t="s">
        <v>331</v>
      </c>
      <c r="D3372" s="63">
        <v>0.15090000000000001</v>
      </c>
      <c r="E3372" s="64">
        <v>44434</v>
      </c>
      <c r="F3372" s="65">
        <v>44434</v>
      </c>
      <c r="G3372" s="64">
        <v>44434.919944907408</v>
      </c>
    </row>
    <row r="3373" spans="1:7" outlineLevel="1" x14ac:dyDescent="0.25">
      <c r="A3373" t="s">
        <v>109</v>
      </c>
      <c r="B3373" t="str">
        <f t="shared" si="52"/>
        <v>TRL44433</v>
      </c>
      <c r="C3373" s="36" t="s">
        <v>331</v>
      </c>
      <c r="D3373" s="63">
        <v>0.15040000000000001</v>
      </c>
      <c r="E3373" s="64">
        <v>44433</v>
      </c>
      <c r="F3373" s="65">
        <v>44433</v>
      </c>
      <c r="G3373" s="64">
        <v>44433.919950543983</v>
      </c>
    </row>
    <row r="3374" spans="1:7" outlineLevel="1" x14ac:dyDescent="0.25">
      <c r="A3374" t="s">
        <v>109</v>
      </c>
      <c r="B3374" t="str">
        <f t="shared" si="52"/>
        <v>TRL44432</v>
      </c>
      <c r="C3374" s="36" t="s">
        <v>331</v>
      </c>
      <c r="D3374" s="63">
        <v>0.14979999999999999</v>
      </c>
      <c r="E3374" s="64">
        <v>44432</v>
      </c>
      <c r="F3374" s="65">
        <v>44432</v>
      </c>
      <c r="G3374" s="64">
        <v>44432.919876006941</v>
      </c>
    </row>
    <row r="3375" spans="1:7" outlineLevel="1" x14ac:dyDescent="0.25">
      <c r="A3375" t="s">
        <v>109</v>
      </c>
      <c r="B3375" t="str">
        <f t="shared" si="52"/>
        <v>TRL44431</v>
      </c>
      <c r="C3375" s="36" t="s">
        <v>331</v>
      </c>
      <c r="D3375" s="63">
        <v>0.15010000000000001</v>
      </c>
      <c r="E3375" s="64">
        <v>44431</v>
      </c>
      <c r="F3375" s="65">
        <v>44431</v>
      </c>
      <c r="G3375" s="64">
        <v>44431.919861076392</v>
      </c>
    </row>
    <row r="3376" spans="1:7" outlineLevel="1" x14ac:dyDescent="0.25">
      <c r="A3376" t="s">
        <v>109</v>
      </c>
      <c r="B3376" t="str">
        <f t="shared" si="52"/>
        <v>TRL44428</v>
      </c>
      <c r="C3376" s="36" t="s">
        <v>331</v>
      </c>
      <c r="D3376" s="63">
        <v>0.1512</v>
      </c>
      <c r="E3376" s="64">
        <v>44428</v>
      </c>
      <c r="F3376" s="65">
        <v>44430</v>
      </c>
      <c r="G3376" s="64">
        <v>44428.918752627316</v>
      </c>
    </row>
    <row r="3377" spans="1:7" outlineLevel="1" x14ac:dyDescent="0.25">
      <c r="A3377" t="s">
        <v>109</v>
      </c>
      <c r="B3377" t="str">
        <f t="shared" si="52"/>
        <v>TRL44427</v>
      </c>
      <c r="C3377" s="36" t="s">
        <v>331</v>
      </c>
      <c r="D3377" s="63">
        <v>0.15</v>
      </c>
      <c r="E3377" s="64">
        <v>44427</v>
      </c>
      <c r="F3377" s="65">
        <v>44427</v>
      </c>
      <c r="G3377" s="64">
        <v>44427.918716400462</v>
      </c>
    </row>
    <row r="3378" spans="1:7" outlineLevel="1" x14ac:dyDescent="0.25">
      <c r="A3378" t="s">
        <v>109</v>
      </c>
      <c r="B3378" t="str">
        <f t="shared" si="52"/>
        <v>TRL44426</v>
      </c>
      <c r="C3378" s="36" t="s">
        <v>331</v>
      </c>
      <c r="D3378" s="63">
        <v>0.14910000000000001</v>
      </c>
      <c r="E3378" s="64">
        <v>44426</v>
      </c>
      <c r="F3378" s="65">
        <v>44426</v>
      </c>
      <c r="G3378" s="64">
        <v>44426.918656631948</v>
      </c>
    </row>
    <row r="3379" spans="1:7" outlineLevel="1" x14ac:dyDescent="0.25">
      <c r="A3379" t="s">
        <v>109</v>
      </c>
      <c r="B3379" t="str">
        <f t="shared" si="52"/>
        <v>TRL44425</v>
      </c>
      <c r="C3379" s="36" t="s">
        <v>331</v>
      </c>
      <c r="D3379" s="63">
        <v>0.14960000000000001</v>
      </c>
      <c r="E3379" s="64">
        <v>44425</v>
      </c>
      <c r="F3379" s="65">
        <v>44425</v>
      </c>
      <c r="G3379" s="64">
        <v>44425.918660914351</v>
      </c>
    </row>
    <row r="3380" spans="1:7" outlineLevel="1" x14ac:dyDescent="0.25">
      <c r="A3380" t="s">
        <v>109</v>
      </c>
      <c r="B3380" t="str">
        <f t="shared" si="52"/>
        <v>TRL44424</v>
      </c>
      <c r="C3380" s="36" t="s">
        <v>331</v>
      </c>
      <c r="D3380" s="63">
        <v>0.1484</v>
      </c>
      <c r="E3380" s="64">
        <v>44424</v>
      </c>
      <c r="F3380" s="65">
        <v>44424</v>
      </c>
      <c r="G3380" s="64">
        <v>44424.918611493056</v>
      </c>
    </row>
    <row r="3381" spans="1:7" outlineLevel="1" x14ac:dyDescent="0.25">
      <c r="A3381" t="s">
        <v>109</v>
      </c>
      <c r="B3381" t="str">
        <f t="shared" si="52"/>
        <v>TRL44421</v>
      </c>
      <c r="C3381" s="36" t="s">
        <v>331</v>
      </c>
      <c r="D3381" s="63">
        <v>0.14660000000000001</v>
      </c>
      <c r="E3381" s="64">
        <v>44421</v>
      </c>
      <c r="F3381" s="65">
        <v>44423</v>
      </c>
      <c r="G3381" s="64">
        <v>44421.918543518521</v>
      </c>
    </row>
    <row r="3382" spans="1:7" outlineLevel="1" x14ac:dyDescent="0.25">
      <c r="A3382" t="s">
        <v>109</v>
      </c>
      <c r="B3382" t="str">
        <f t="shared" si="52"/>
        <v>TRL44420</v>
      </c>
      <c r="C3382" s="36" t="s">
        <v>331</v>
      </c>
      <c r="D3382" s="63">
        <v>0.14610000000000001</v>
      </c>
      <c r="E3382" s="64">
        <v>44420</v>
      </c>
      <c r="F3382" s="65">
        <v>44420</v>
      </c>
      <c r="G3382" s="64">
        <v>44420.918509293981</v>
      </c>
    </row>
    <row r="3383" spans="1:7" outlineLevel="1" x14ac:dyDescent="0.25">
      <c r="A3383" t="s">
        <v>109</v>
      </c>
      <c r="B3383" t="str">
        <f t="shared" si="52"/>
        <v>TRL44419</v>
      </c>
      <c r="C3383" s="36" t="s">
        <v>331</v>
      </c>
      <c r="D3383" s="63">
        <v>0.14449999999999999</v>
      </c>
      <c r="E3383" s="64">
        <v>44419</v>
      </c>
      <c r="F3383" s="65">
        <v>44419</v>
      </c>
      <c r="G3383" s="64">
        <v>44419.918441747686</v>
      </c>
    </row>
    <row r="3384" spans="1:7" outlineLevel="1" x14ac:dyDescent="0.25">
      <c r="A3384" t="s">
        <v>109</v>
      </c>
      <c r="B3384" t="str">
        <f t="shared" si="52"/>
        <v>TRL44418</v>
      </c>
      <c r="C3384" s="36" t="s">
        <v>331</v>
      </c>
      <c r="D3384" s="63">
        <v>0.1457</v>
      </c>
      <c r="E3384" s="64">
        <v>44418</v>
      </c>
      <c r="F3384" s="65">
        <v>44418</v>
      </c>
      <c r="G3384" s="64">
        <v>44418.918465277777</v>
      </c>
    </row>
    <row r="3385" spans="1:7" outlineLevel="1" x14ac:dyDescent="0.25">
      <c r="A3385" t="s">
        <v>109</v>
      </c>
      <c r="B3385" t="str">
        <f t="shared" si="52"/>
        <v>TRL44417</v>
      </c>
      <c r="C3385" s="36" t="s">
        <v>331</v>
      </c>
      <c r="D3385" s="63">
        <v>0.1454</v>
      </c>
      <c r="E3385" s="64">
        <v>44417</v>
      </c>
      <c r="F3385" s="65">
        <v>44417</v>
      </c>
      <c r="G3385" s="64">
        <v>44417.918424386575</v>
      </c>
    </row>
    <row r="3386" spans="1:7" outlineLevel="1" x14ac:dyDescent="0.25">
      <c r="A3386" t="s">
        <v>109</v>
      </c>
      <c r="B3386" t="str">
        <f t="shared" si="52"/>
        <v>TRL44414</v>
      </c>
      <c r="C3386" s="36" t="s">
        <v>331</v>
      </c>
      <c r="D3386" s="63">
        <v>0.14549999999999999</v>
      </c>
      <c r="E3386" s="64">
        <v>44414</v>
      </c>
      <c r="F3386" s="65">
        <v>44416</v>
      </c>
      <c r="G3386" s="64">
        <v>44414.918323576392</v>
      </c>
    </row>
    <row r="3387" spans="1:7" outlineLevel="1" x14ac:dyDescent="0.25">
      <c r="A3387" t="s">
        <v>109</v>
      </c>
      <c r="B3387" t="str">
        <f t="shared" si="52"/>
        <v>TRL44413</v>
      </c>
      <c r="C3387" s="36" t="s">
        <v>331</v>
      </c>
      <c r="D3387" s="63">
        <v>0.1464</v>
      </c>
      <c r="E3387" s="64">
        <v>44413</v>
      </c>
      <c r="F3387" s="65">
        <v>44413</v>
      </c>
      <c r="G3387" s="64">
        <v>44413.918310763889</v>
      </c>
    </row>
    <row r="3388" spans="1:7" outlineLevel="1" x14ac:dyDescent="0.25">
      <c r="A3388" t="s">
        <v>109</v>
      </c>
      <c r="B3388" t="str">
        <f t="shared" si="52"/>
        <v>TRL44412</v>
      </c>
      <c r="C3388" s="36" t="s">
        <v>331</v>
      </c>
      <c r="D3388" s="63">
        <v>0.1482</v>
      </c>
      <c r="E3388" s="64">
        <v>44412</v>
      </c>
      <c r="F3388" s="65">
        <v>44412</v>
      </c>
      <c r="G3388" s="64">
        <v>44412.918273298608</v>
      </c>
    </row>
    <row r="3389" spans="1:7" outlineLevel="1" x14ac:dyDescent="0.25">
      <c r="A3389" t="s">
        <v>109</v>
      </c>
      <c r="B3389" t="str">
        <f t="shared" si="52"/>
        <v>TRL44411</v>
      </c>
      <c r="C3389" s="36" t="s">
        <v>331</v>
      </c>
      <c r="D3389" s="63">
        <v>0.1492</v>
      </c>
      <c r="E3389" s="64">
        <v>44411</v>
      </c>
      <c r="F3389" s="65">
        <v>44411</v>
      </c>
      <c r="G3389" s="64">
        <v>44411.918228668983</v>
      </c>
    </row>
    <row r="3390" spans="1:7" outlineLevel="1" x14ac:dyDescent="0.25">
      <c r="A3390" t="s">
        <v>109</v>
      </c>
      <c r="B3390" t="str">
        <f t="shared" si="52"/>
        <v>TRL44407</v>
      </c>
      <c r="C3390" s="36" t="s">
        <v>331</v>
      </c>
      <c r="D3390" s="63">
        <v>0.14799999999999999</v>
      </c>
      <c r="E3390" s="64">
        <v>44407</v>
      </c>
      <c r="F3390" s="65">
        <v>44410</v>
      </c>
      <c r="G3390" s="64">
        <v>44407.919968518516</v>
      </c>
    </row>
    <row r="3391" spans="1:7" outlineLevel="1" x14ac:dyDescent="0.25">
      <c r="A3391" t="s">
        <v>109</v>
      </c>
      <c r="B3391" t="str">
        <f t="shared" si="52"/>
        <v>TRL44406</v>
      </c>
      <c r="C3391" s="36" t="s">
        <v>331</v>
      </c>
      <c r="D3391" s="63">
        <v>0.14699999999999999</v>
      </c>
      <c r="E3391" s="64">
        <v>44406</v>
      </c>
      <c r="F3391" s="65">
        <v>44406</v>
      </c>
      <c r="G3391" s="64">
        <v>44406.919904664355</v>
      </c>
    </row>
    <row r="3392" spans="1:7" outlineLevel="1" x14ac:dyDescent="0.25">
      <c r="A3392" t="s">
        <v>109</v>
      </c>
      <c r="B3392" t="str">
        <f t="shared" si="52"/>
        <v>TRL44405</v>
      </c>
      <c r="C3392" s="36" t="s">
        <v>331</v>
      </c>
      <c r="D3392" s="63">
        <v>0.1467</v>
      </c>
      <c r="E3392" s="64">
        <v>44405</v>
      </c>
      <c r="F3392" s="65">
        <v>44405</v>
      </c>
      <c r="G3392" s="64">
        <v>44405.919886111114</v>
      </c>
    </row>
    <row r="3393" spans="1:7" outlineLevel="1" x14ac:dyDescent="0.25">
      <c r="A3393" t="s">
        <v>109</v>
      </c>
      <c r="B3393" t="str">
        <f t="shared" si="52"/>
        <v>TRL44404</v>
      </c>
      <c r="C3393" s="36" t="s">
        <v>331</v>
      </c>
      <c r="D3393" s="63">
        <v>0.14680000000000001</v>
      </c>
      <c r="E3393" s="64">
        <v>44404</v>
      </c>
      <c r="F3393" s="65">
        <v>44404</v>
      </c>
      <c r="G3393" s="64">
        <v>44404.919855983797</v>
      </c>
    </row>
    <row r="3394" spans="1:7" outlineLevel="1" x14ac:dyDescent="0.25">
      <c r="A3394" t="s">
        <v>109</v>
      </c>
      <c r="B3394" t="str">
        <f t="shared" si="52"/>
        <v>TRL44403</v>
      </c>
      <c r="C3394" s="36" t="s">
        <v>331</v>
      </c>
      <c r="D3394" s="63">
        <v>0.14660000000000001</v>
      </c>
      <c r="E3394" s="64">
        <v>44403</v>
      </c>
      <c r="F3394" s="65">
        <v>44403</v>
      </c>
      <c r="G3394" s="64">
        <v>44403.919816168978</v>
      </c>
    </row>
    <row r="3395" spans="1:7" outlineLevel="1" x14ac:dyDescent="0.25">
      <c r="A3395" t="s">
        <v>109</v>
      </c>
      <c r="B3395" t="str">
        <f t="shared" si="52"/>
        <v>TRL44400</v>
      </c>
      <c r="C3395" s="36" t="s">
        <v>331</v>
      </c>
      <c r="D3395" s="63">
        <v>0.14699999999999999</v>
      </c>
      <c r="E3395" s="64">
        <v>44400</v>
      </c>
      <c r="F3395" s="65">
        <v>44402</v>
      </c>
      <c r="G3395" s="64">
        <v>44400.920062534722</v>
      </c>
    </row>
    <row r="3396" spans="1:7" outlineLevel="1" x14ac:dyDescent="0.25">
      <c r="A3396" t="s">
        <v>109</v>
      </c>
      <c r="B3396" t="str">
        <f t="shared" si="52"/>
        <v>TRL44399</v>
      </c>
      <c r="C3396" s="36" t="s">
        <v>331</v>
      </c>
      <c r="D3396" s="63">
        <v>0.1467</v>
      </c>
      <c r="E3396" s="64">
        <v>44399</v>
      </c>
      <c r="F3396" s="65">
        <v>44399</v>
      </c>
      <c r="G3396" s="64">
        <v>44399.920058993055</v>
      </c>
    </row>
    <row r="3397" spans="1:7" outlineLevel="1" x14ac:dyDescent="0.25">
      <c r="A3397" t="s">
        <v>109</v>
      </c>
      <c r="B3397" t="str">
        <f t="shared" si="52"/>
        <v>TRL44398</v>
      </c>
      <c r="C3397" s="36" t="s">
        <v>331</v>
      </c>
      <c r="D3397" s="63">
        <v>0.1467</v>
      </c>
      <c r="E3397" s="64">
        <v>44398</v>
      </c>
      <c r="F3397" s="65">
        <v>44398</v>
      </c>
      <c r="G3397" s="64">
        <v>44398.919481446763</v>
      </c>
    </row>
    <row r="3398" spans="1:7" outlineLevel="1" x14ac:dyDescent="0.25">
      <c r="A3398" t="s">
        <v>109</v>
      </c>
      <c r="B3398" t="str">
        <f t="shared" ref="B3398:B3461" si="53">C3398&amp;E3398</f>
        <v>TRL44397</v>
      </c>
      <c r="C3398" s="36" t="s">
        <v>331</v>
      </c>
      <c r="D3398" s="63">
        <v>0.1487</v>
      </c>
      <c r="E3398" s="64">
        <v>44397</v>
      </c>
      <c r="F3398" s="65">
        <v>44397</v>
      </c>
      <c r="G3398" s="64">
        <v>44397.919423692132</v>
      </c>
    </row>
    <row r="3399" spans="1:7" outlineLevel="1" x14ac:dyDescent="0.25">
      <c r="A3399" t="s">
        <v>109</v>
      </c>
      <c r="B3399" t="str">
        <f t="shared" si="53"/>
        <v>TRL44396</v>
      </c>
      <c r="C3399" s="36" t="s">
        <v>331</v>
      </c>
      <c r="D3399" s="63">
        <v>0.1487</v>
      </c>
      <c r="E3399" s="64">
        <v>44396</v>
      </c>
      <c r="F3399" s="65">
        <v>44396</v>
      </c>
      <c r="G3399" s="64">
        <v>44396.919414351854</v>
      </c>
    </row>
    <row r="3400" spans="1:7" outlineLevel="1" x14ac:dyDescent="0.25">
      <c r="A3400" t="s">
        <v>109</v>
      </c>
      <c r="B3400" t="str">
        <f t="shared" si="53"/>
        <v>TRL44393</v>
      </c>
      <c r="C3400" s="36" t="s">
        <v>331</v>
      </c>
      <c r="D3400" s="63">
        <v>0.14779999999999999</v>
      </c>
      <c r="E3400" s="64">
        <v>44393</v>
      </c>
      <c r="F3400" s="65">
        <v>44395</v>
      </c>
      <c r="G3400" s="64">
        <v>44393.919365127316</v>
      </c>
    </row>
    <row r="3401" spans="1:7" outlineLevel="1" x14ac:dyDescent="0.25">
      <c r="A3401" t="s">
        <v>109</v>
      </c>
      <c r="B3401" t="str">
        <f t="shared" si="53"/>
        <v>TRL44392</v>
      </c>
      <c r="C3401" s="36" t="s">
        <v>331</v>
      </c>
      <c r="D3401" s="63">
        <v>0.1467</v>
      </c>
      <c r="E3401" s="64">
        <v>44392</v>
      </c>
      <c r="F3401" s="65">
        <v>44392</v>
      </c>
      <c r="G3401" s="64">
        <v>44392.919299687499</v>
      </c>
    </row>
    <row r="3402" spans="1:7" outlineLevel="1" x14ac:dyDescent="0.25">
      <c r="A3402" t="s">
        <v>109</v>
      </c>
      <c r="B3402" t="str">
        <f t="shared" si="53"/>
        <v>TRL44391</v>
      </c>
      <c r="C3402" s="36" t="s">
        <v>331</v>
      </c>
      <c r="D3402" s="63">
        <v>0.1454</v>
      </c>
      <c r="E3402" s="64">
        <v>44391</v>
      </c>
      <c r="F3402" s="65">
        <v>44391</v>
      </c>
      <c r="G3402" s="64">
        <v>44391.919279594906</v>
      </c>
    </row>
    <row r="3403" spans="1:7" outlineLevel="1" x14ac:dyDescent="0.25">
      <c r="A3403" t="s">
        <v>109</v>
      </c>
      <c r="B3403" t="str">
        <f t="shared" si="53"/>
        <v>TRL44390</v>
      </c>
      <c r="C3403" s="36" t="s">
        <v>331</v>
      </c>
      <c r="D3403" s="63">
        <v>0.1454</v>
      </c>
      <c r="E3403" s="64">
        <v>44390</v>
      </c>
      <c r="F3403" s="65">
        <v>44390</v>
      </c>
      <c r="G3403" s="64">
        <v>44390.919258182868</v>
      </c>
    </row>
    <row r="3404" spans="1:7" outlineLevel="1" x14ac:dyDescent="0.25">
      <c r="A3404" t="s">
        <v>109</v>
      </c>
      <c r="B3404" t="str">
        <f t="shared" si="53"/>
        <v>TRL44389</v>
      </c>
      <c r="C3404" s="36" t="s">
        <v>331</v>
      </c>
      <c r="D3404" s="63">
        <v>0.1444</v>
      </c>
      <c r="E3404" s="64">
        <v>44389</v>
      </c>
      <c r="F3404" s="65">
        <v>44389</v>
      </c>
      <c r="G3404" s="64">
        <v>44389.919246030091</v>
      </c>
    </row>
    <row r="3405" spans="1:7" outlineLevel="1" x14ac:dyDescent="0.25">
      <c r="A3405" t="s">
        <v>109</v>
      </c>
      <c r="B3405" t="str">
        <f t="shared" si="53"/>
        <v>TRL44386</v>
      </c>
      <c r="C3405" s="36" t="s">
        <v>331</v>
      </c>
      <c r="D3405" s="63">
        <v>0.14399999999999999</v>
      </c>
      <c r="E3405" s="64">
        <v>44386</v>
      </c>
      <c r="F3405" s="65">
        <v>44388</v>
      </c>
      <c r="G3405" s="64">
        <v>44386.919127974536</v>
      </c>
    </row>
    <row r="3406" spans="1:7" outlineLevel="1" x14ac:dyDescent="0.25">
      <c r="A3406" t="s">
        <v>109</v>
      </c>
      <c r="B3406" t="str">
        <f t="shared" si="53"/>
        <v>TRL44385</v>
      </c>
      <c r="C3406" s="36" t="s">
        <v>331</v>
      </c>
      <c r="D3406" s="63">
        <v>0.14430000000000001</v>
      </c>
      <c r="E3406" s="64">
        <v>44385</v>
      </c>
      <c r="F3406" s="65">
        <v>44385</v>
      </c>
      <c r="G3406" s="64">
        <v>44385.91910806713</v>
      </c>
    </row>
    <row r="3407" spans="1:7" outlineLevel="1" x14ac:dyDescent="0.25">
      <c r="A3407" t="s">
        <v>109</v>
      </c>
      <c r="B3407" t="str">
        <f t="shared" si="53"/>
        <v>TRL44384</v>
      </c>
      <c r="C3407" s="36" t="s">
        <v>331</v>
      </c>
      <c r="D3407" s="63">
        <v>0.14349999999999999</v>
      </c>
      <c r="E3407" s="64">
        <v>44384</v>
      </c>
      <c r="F3407" s="65">
        <v>44384</v>
      </c>
      <c r="G3407" s="64">
        <v>44384.919045949071</v>
      </c>
    </row>
    <row r="3408" spans="1:7" outlineLevel="1" x14ac:dyDescent="0.25">
      <c r="A3408" t="s">
        <v>109</v>
      </c>
      <c r="B3408" t="str">
        <f t="shared" si="53"/>
        <v>TRL44383</v>
      </c>
      <c r="C3408" s="36" t="s">
        <v>331</v>
      </c>
      <c r="D3408" s="63">
        <v>0.14330000000000001</v>
      </c>
      <c r="E3408" s="64">
        <v>44383</v>
      </c>
      <c r="F3408" s="65">
        <v>44383</v>
      </c>
      <c r="G3408" s="64">
        <v>44383.919047569441</v>
      </c>
    </row>
    <row r="3409" spans="1:7" outlineLevel="1" x14ac:dyDescent="0.25">
      <c r="A3409" t="s">
        <v>109</v>
      </c>
      <c r="B3409" t="str">
        <f t="shared" si="53"/>
        <v>TRL44382</v>
      </c>
      <c r="C3409" s="36" t="s">
        <v>331</v>
      </c>
      <c r="D3409" s="63">
        <v>0.1424</v>
      </c>
      <c r="E3409" s="64">
        <v>44382</v>
      </c>
      <c r="F3409" s="65">
        <v>44382</v>
      </c>
      <c r="G3409" s="64">
        <v>44382.91898545139</v>
      </c>
    </row>
    <row r="3410" spans="1:7" outlineLevel="1" x14ac:dyDescent="0.25">
      <c r="A3410" t="s">
        <v>109</v>
      </c>
      <c r="B3410" t="str">
        <f t="shared" si="53"/>
        <v>TRL44379</v>
      </c>
      <c r="C3410" s="36" t="s">
        <v>331</v>
      </c>
      <c r="D3410" s="63">
        <v>0.1421</v>
      </c>
      <c r="E3410" s="64">
        <v>44379</v>
      </c>
      <c r="F3410" s="65">
        <v>44381</v>
      </c>
      <c r="G3410" s="64">
        <v>44379.918892048612</v>
      </c>
    </row>
    <row r="3411" spans="1:7" outlineLevel="1" x14ac:dyDescent="0.25">
      <c r="A3411" t="s">
        <v>109</v>
      </c>
      <c r="B3411" t="str">
        <f t="shared" si="53"/>
        <v>TRL44377</v>
      </c>
      <c r="C3411" s="36" t="s">
        <v>331</v>
      </c>
      <c r="D3411" s="63">
        <v>0.14249999999999999</v>
      </c>
      <c r="E3411" s="64">
        <v>44377</v>
      </c>
      <c r="F3411" s="65">
        <v>44378</v>
      </c>
      <c r="G3411" s="64">
        <v>44377.918869212961</v>
      </c>
    </row>
    <row r="3412" spans="1:7" outlineLevel="1" x14ac:dyDescent="0.25">
      <c r="A3412" t="s">
        <v>109</v>
      </c>
      <c r="B3412" t="str">
        <f t="shared" si="53"/>
        <v>TRL44376</v>
      </c>
      <c r="C3412" s="36" t="s">
        <v>331</v>
      </c>
      <c r="D3412" s="63">
        <v>0.14180000000000001</v>
      </c>
      <c r="E3412" s="64">
        <v>44376</v>
      </c>
      <c r="F3412" s="65">
        <v>44376</v>
      </c>
      <c r="G3412" s="64">
        <v>44376.918810300929</v>
      </c>
    </row>
    <row r="3413" spans="1:7" outlineLevel="1" x14ac:dyDescent="0.25">
      <c r="A3413" t="s">
        <v>109</v>
      </c>
      <c r="B3413" t="str">
        <f t="shared" si="53"/>
        <v>TRL44375</v>
      </c>
      <c r="C3413" s="36" t="s">
        <v>331</v>
      </c>
      <c r="D3413" s="63">
        <v>0.14169999999999999</v>
      </c>
      <c r="E3413" s="64">
        <v>44375</v>
      </c>
      <c r="F3413" s="65">
        <v>44375</v>
      </c>
      <c r="G3413" s="64">
        <v>44375.918770104166</v>
      </c>
    </row>
    <row r="3414" spans="1:7" outlineLevel="1" x14ac:dyDescent="0.25">
      <c r="A3414" t="s">
        <v>109</v>
      </c>
      <c r="B3414" t="str">
        <f t="shared" si="53"/>
        <v>TRL44372</v>
      </c>
      <c r="C3414" s="36" t="s">
        <v>331</v>
      </c>
      <c r="D3414" s="63">
        <v>0.14050000000000001</v>
      </c>
      <c r="E3414" s="64">
        <v>44372</v>
      </c>
      <c r="F3414" s="65">
        <v>44374</v>
      </c>
      <c r="G3414" s="64">
        <v>44372.91870185185</v>
      </c>
    </row>
    <row r="3415" spans="1:7" outlineLevel="1" x14ac:dyDescent="0.25">
      <c r="A3415" t="s">
        <v>109</v>
      </c>
      <c r="B3415" t="str">
        <f t="shared" si="53"/>
        <v>TRL44371</v>
      </c>
      <c r="C3415" s="36" t="s">
        <v>331</v>
      </c>
      <c r="D3415" s="63">
        <v>0.14149999999999999</v>
      </c>
      <c r="E3415" s="64">
        <v>44371</v>
      </c>
      <c r="F3415" s="65">
        <v>44371</v>
      </c>
      <c r="G3415" s="64">
        <v>44371.919384872686</v>
      </c>
    </row>
    <row r="3416" spans="1:7" outlineLevel="1" x14ac:dyDescent="0.25">
      <c r="A3416" t="s">
        <v>109</v>
      </c>
      <c r="B3416" t="str">
        <f t="shared" si="53"/>
        <v>TRL44370</v>
      </c>
      <c r="C3416" s="36" t="s">
        <v>331</v>
      </c>
      <c r="D3416" s="63">
        <v>0.14219999999999999</v>
      </c>
      <c r="E3416" s="64">
        <v>44370</v>
      </c>
      <c r="F3416" s="65">
        <v>44370</v>
      </c>
      <c r="G3416" s="64">
        <v>44370.919366817128</v>
      </c>
    </row>
    <row r="3417" spans="1:7" outlineLevel="1" x14ac:dyDescent="0.25">
      <c r="A3417" t="s">
        <v>109</v>
      </c>
      <c r="B3417" t="str">
        <f t="shared" si="53"/>
        <v>TRL44369</v>
      </c>
      <c r="C3417" s="36" t="s">
        <v>331</v>
      </c>
      <c r="D3417" s="63">
        <v>0.14249999999999999</v>
      </c>
      <c r="E3417" s="64">
        <v>44369</v>
      </c>
      <c r="F3417" s="65">
        <v>44369</v>
      </c>
      <c r="G3417" s="64">
        <v>44369.919342939815</v>
      </c>
    </row>
    <row r="3418" spans="1:7" outlineLevel="1" x14ac:dyDescent="0.25">
      <c r="A3418" t="s">
        <v>109</v>
      </c>
      <c r="B3418" t="str">
        <f t="shared" si="53"/>
        <v>TRL44368</v>
      </c>
      <c r="C3418" s="36" t="s">
        <v>331</v>
      </c>
      <c r="D3418" s="63">
        <v>0.1411</v>
      </c>
      <c r="E3418" s="64">
        <v>44368</v>
      </c>
      <c r="F3418" s="65">
        <v>44368</v>
      </c>
      <c r="G3418" s="64">
        <v>44368.918054710652</v>
      </c>
    </row>
    <row r="3419" spans="1:7" outlineLevel="1" x14ac:dyDescent="0.25">
      <c r="A3419" t="s">
        <v>109</v>
      </c>
      <c r="B3419" t="str">
        <f t="shared" si="53"/>
        <v>TRL44365</v>
      </c>
      <c r="C3419" s="36" t="s">
        <v>331</v>
      </c>
      <c r="D3419" s="63">
        <v>0.14230000000000001</v>
      </c>
      <c r="E3419" s="64">
        <v>44365</v>
      </c>
      <c r="F3419" s="65">
        <v>44367</v>
      </c>
      <c r="G3419" s="64">
        <v>44365.918205787035</v>
      </c>
    </row>
    <row r="3420" spans="1:7" outlineLevel="1" x14ac:dyDescent="0.25">
      <c r="A3420" t="s">
        <v>109</v>
      </c>
      <c r="B3420" t="str">
        <f t="shared" si="53"/>
        <v>TRL44364</v>
      </c>
      <c r="C3420" s="36" t="s">
        <v>331</v>
      </c>
      <c r="D3420" s="63">
        <v>0.1419</v>
      </c>
      <c r="E3420" s="64">
        <v>44364</v>
      </c>
      <c r="F3420" s="65">
        <v>44364</v>
      </c>
      <c r="G3420" s="64">
        <v>44364.918171180558</v>
      </c>
    </row>
    <row r="3421" spans="1:7" outlineLevel="1" x14ac:dyDescent="0.25">
      <c r="A3421" t="s">
        <v>109</v>
      </c>
      <c r="B3421" t="str">
        <f t="shared" si="53"/>
        <v>TRL44363</v>
      </c>
      <c r="C3421" s="36" t="s">
        <v>331</v>
      </c>
      <c r="D3421" s="63">
        <v>0.1426</v>
      </c>
      <c r="E3421" s="64">
        <v>44363</v>
      </c>
      <c r="F3421" s="65">
        <v>44363</v>
      </c>
      <c r="G3421" s="64">
        <v>44363.918124571763</v>
      </c>
    </row>
    <row r="3422" spans="1:7" outlineLevel="1" x14ac:dyDescent="0.25">
      <c r="A3422" t="s">
        <v>109</v>
      </c>
      <c r="B3422" t="str">
        <f t="shared" si="53"/>
        <v>TRL44362</v>
      </c>
      <c r="C3422" s="36" t="s">
        <v>331</v>
      </c>
      <c r="D3422" s="63">
        <v>0.14249999999999999</v>
      </c>
      <c r="E3422" s="64">
        <v>44362</v>
      </c>
      <c r="F3422" s="65">
        <v>44362</v>
      </c>
      <c r="G3422" s="64">
        <v>44362.918103124997</v>
      </c>
    </row>
    <row r="3423" spans="1:7" outlineLevel="1" x14ac:dyDescent="0.25">
      <c r="A3423" t="s">
        <v>109</v>
      </c>
      <c r="B3423" t="str">
        <f t="shared" si="53"/>
        <v>TRL44361</v>
      </c>
      <c r="C3423" s="36" t="s">
        <v>331</v>
      </c>
      <c r="D3423" s="63">
        <v>0.1444</v>
      </c>
      <c r="E3423" s="64">
        <v>44361</v>
      </c>
      <c r="F3423" s="65">
        <v>44361</v>
      </c>
      <c r="G3423" s="64">
        <v>44361.918090196756</v>
      </c>
    </row>
    <row r="3424" spans="1:7" outlineLevel="1" x14ac:dyDescent="0.25">
      <c r="A3424" t="s">
        <v>109</v>
      </c>
      <c r="B3424" t="str">
        <f t="shared" si="53"/>
        <v>TRL44358</v>
      </c>
      <c r="C3424" s="36" t="s">
        <v>331</v>
      </c>
      <c r="D3424" s="63">
        <v>0.14499999999999999</v>
      </c>
      <c r="E3424" s="64">
        <v>44358</v>
      </c>
      <c r="F3424" s="65">
        <v>44360</v>
      </c>
      <c r="G3424" s="64">
        <v>44358.917920173611</v>
      </c>
    </row>
    <row r="3425" spans="1:7" outlineLevel="1" x14ac:dyDescent="0.25">
      <c r="A3425" t="s">
        <v>109</v>
      </c>
      <c r="B3425" t="str">
        <f t="shared" si="53"/>
        <v>TRL44357</v>
      </c>
      <c r="C3425" s="36" t="s">
        <v>331</v>
      </c>
      <c r="D3425" s="63">
        <v>0.14319999999999999</v>
      </c>
      <c r="E3425" s="64">
        <v>44357</v>
      </c>
      <c r="F3425" s="65">
        <v>44357</v>
      </c>
      <c r="G3425" s="64">
        <v>44357.917892511578</v>
      </c>
    </row>
    <row r="3426" spans="1:7" outlineLevel="1" x14ac:dyDescent="0.25">
      <c r="A3426" t="s">
        <v>109</v>
      </c>
      <c r="B3426" t="str">
        <f t="shared" si="53"/>
        <v>TRL44356</v>
      </c>
      <c r="C3426" s="36" t="s">
        <v>331</v>
      </c>
      <c r="D3426" s="63">
        <v>0.14080000000000001</v>
      </c>
      <c r="E3426" s="64">
        <v>44356</v>
      </c>
      <c r="F3426" s="65">
        <v>44356</v>
      </c>
      <c r="G3426" s="64">
        <v>44356.91785795139</v>
      </c>
    </row>
    <row r="3427" spans="1:7" outlineLevel="1" x14ac:dyDescent="0.25">
      <c r="A3427" t="s">
        <v>109</v>
      </c>
      <c r="B3427" t="str">
        <f t="shared" si="53"/>
        <v>TRL44355</v>
      </c>
      <c r="C3427" s="36" t="s">
        <v>331</v>
      </c>
      <c r="D3427" s="63">
        <v>0.1406</v>
      </c>
      <c r="E3427" s="64">
        <v>44355</v>
      </c>
      <c r="F3427" s="65">
        <v>44355</v>
      </c>
      <c r="G3427" s="64">
        <v>44355.917863807874</v>
      </c>
    </row>
    <row r="3428" spans="1:7" outlineLevel="1" x14ac:dyDescent="0.25">
      <c r="A3428" t="s">
        <v>109</v>
      </c>
      <c r="B3428" t="str">
        <f t="shared" si="53"/>
        <v>TRL44354</v>
      </c>
      <c r="C3428" s="36" t="s">
        <v>331</v>
      </c>
      <c r="D3428" s="63">
        <v>0.14000000000000001</v>
      </c>
      <c r="E3428" s="64">
        <v>44354</v>
      </c>
      <c r="F3428" s="65">
        <v>44354</v>
      </c>
      <c r="G3428" s="64">
        <v>44354.917840312497</v>
      </c>
    </row>
    <row r="3429" spans="1:7" outlineLevel="1" x14ac:dyDescent="0.25">
      <c r="A3429" t="s">
        <v>109</v>
      </c>
      <c r="B3429" t="str">
        <f t="shared" si="53"/>
        <v>TRL44351</v>
      </c>
      <c r="C3429" s="36" t="s">
        <v>331</v>
      </c>
      <c r="D3429" s="63">
        <v>0.13950000000000001</v>
      </c>
      <c r="E3429" s="64">
        <v>44351</v>
      </c>
      <c r="F3429" s="65">
        <v>44353</v>
      </c>
      <c r="G3429" s="64">
        <v>44351.917715474534</v>
      </c>
    </row>
    <row r="3430" spans="1:7" outlineLevel="1" x14ac:dyDescent="0.25">
      <c r="A3430" t="s">
        <v>109</v>
      </c>
      <c r="B3430" t="str">
        <f t="shared" si="53"/>
        <v>TRL44350</v>
      </c>
      <c r="C3430" s="36" t="s">
        <v>331</v>
      </c>
      <c r="D3430" s="63">
        <v>0.1391</v>
      </c>
      <c r="E3430" s="64">
        <v>44350</v>
      </c>
      <c r="F3430" s="65">
        <v>44350</v>
      </c>
      <c r="G3430" s="64">
        <v>44350.917738159726</v>
      </c>
    </row>
    <row r="3431" spans="1:7" outlineLevel="1" x14ac:dyDescent="0.25">
      <c r="A3431" t="s">
        <v>109</v>
      </c>
      <c r="B3431" t="str">
        <f t="shared" si="53"/>
        <v>TRL44349</v>
      </c>
      <c r="C3431" s="36" t="s">
        <v>331</v>
      </c>
      <c r="D3431" s="63">
        <v>0.14019999999999999</v>
      </c>
      <c r="E3431" s="64">
        <v>44349</v>
      </c>
      <c r="F3431" s="65">
        <v>44349</v>
      </c>
      <c r="G3431" s="64">
        <v>44349.917708136571</v>
      </c>
    </row>
    <row r="3432" spans="1:7" outlineLevel="1" x14ac:dyDescent="0.25">
      <c r="A3432" t="s">
        <v>109</v>
      </c>
      <c r="B3432" t="str">
        <f t="shared" si="53"/>
        <v>TRL44348</v>
      </c>
      <c r="C3432" s="36" t="s">
        <v>331</v>
      </c>
      <c r="D3432" s="63">
        <v>0.1414</v>
      </c>
      <c r="E3432" s="64">
        <v>44348</v>
      </c>
      <c r="F3432" s="65">
        <v>44348</v>
      </c>
      <c r="G3432" s="64">
        <v>44348.917672071759</v>
      </c>
    </row>
    <row r="3433" spans="1:7" outlineLevel="1" x14ac:dyDescent="0.25">
      <c r="A3433" t="s">
        <v>109</v>
      </c>
      <c r="B3433" t="str">
        <f t="shared" si="53"/>
        <v>TRL44347</v>
      </c>
      <c r="C3433" s="36" t="s">
        <v>331</v>
      </c>
      <c r="D3433" s="63">
        <v>0.14219999999999999</v>
      </c>
      <c r="E3433" s="64">
        <v>44347</v>
      </c>
      <c r="F3433" s="65">
        <v>44347</v>
      </c>
      <c r="G3433" s="64">
        <v>44347.917655173609</v>
      </c>
    </row>
    <row r="3434" spans="1:7" outlineLevel="1" x14ac:dyDescent="0.25">
      <c r="A3434" t="s">
        <v>109</v>
      </c>
      <c r="B3434" t="str">
        <f t="shared" si="53"/>
        <v>TRL44344</v>
      </c>
      <c r="C3434" s="36" t="s">
        <v>331</v>
      </c>
      <c r="D3434" s="63">
        <v>0.14099999999999999</v>
      </c>
      <c r="E3434" s="64">
        <v>44344</v>
      </c>
      <c r="F3434" s="65">
        <v>44346</v>
      </c>
      <c r="G3434" s="64">
        <v>44344.917453703703</v>
      </c>
    </row>
    <row r="3435" spans="1:7" outlineLevel="1" x14ac:dyDescent="0.25">
      <c r="A3435" t="s">
        <v>109</v>
      </c>
      <c r="B3435" t="str">
        <f t="shared" si="53"/>
        <v>TRL44343</v>
      </c>
      <c r="C3435" s="36" t="s">
        <v>331</v>
      </c>
      <c r="D3435" s="63">
        <v>0.1421</v>
      </c>
      <c r="E3435" s="64">
        <v>44343</v>
      </c>
      <c r="F3435" s="65">
        <v>44343</v>
      </c>
      <c r="G3435" s="64">
        <v>44343.917387303241</v>
      </c>
    </row>
    <row r="3436" spans="1:7" outlineLevel="1" x14ac:dyDescent="0.25">
      <c r="A3436" t="s">
        <v>109</v>
      </c>
      <c r="B3436" t="str">
        <f t="shared" si="53"/>
        <v>TRL44342</v>
      </c>
      <c r="C3436" s="36" t="s">
        <v>331</v>
      </c>
      <c r="D3436" s="63">
        <v>0.14330000000000001</v>
      </c>
      <c r="E3436" s="64">
        <v>44342</v>
      </c>
      <c r="F3436" s="65">
        <v>44342</v>
      </c>
      <c r="G3436" s="64">
        <v>44342.917349768519</v>
      </c>
    </row>
    <row r="3437" spans="1:7" outlineLevel="1" x14ac:dyDescent="0.25">
      <c r="A3437" t="s">
        <v>109</v>
      </c>
      <c r="B3437" t="str">
        <f t="shared" si="53"/>
        <v>TRL44341</v>
      </c>
      <c r="C3437" s="36" t="s">
        <v>331</v>
      </c>
      <c r="D3437" s="63">
        <v>0.14249999999999999</v>
      </c>
      <c r="E3437" s="64">
        <v>44341</v>
      </c>
      <c r="F3437" s="65">
        <v>44341</v>
      </c>
      <c r="G3437" s="64">
        <v>44341.917325497685</v>
      </c>
    </row>
    <row r="3438" spans="1:7" outlineLevel="1" x14ac:dyDescent="0.25">
      <c r="A3438" t="s">
        <v>109</v>
      </c>
      <c r="B3438" t="str">
        <f t="shared" si="53"/>
        <v>TRL44337</v>
      </c>
      <c r="C3438" s="36" t="s">
        <v>331</v>
      </c>
      <c r="D3438" s="63">
        <v>0.14369999999999999</v>
      </c>
      <c r="E3438" s="64">
        <v>44337</v>
      </c>
      <c r="F3438" s="65">
        <v>44340</v>
      </c>
      <c r="G3438" s="64">
        <v>44337.920093368055</v>
      </c>
    </row>
    <row r="3439" spans="1:7" outlineLevel="1" x14ac:dyDescent="0.25">
      <c r="A3439" t="s">
        <v>109</v>
      </c>
      <c r="B3439" t="str">
        <f t="shared" si="53"/>
        <v>TRL44336</v>
      </c>
      <c r="C3439" s="36" t="s">
        <v>331</v>
      </c>
      <c r="D3439" s="63">
        <v>0.14410000000000001</v>
      </c>
      <c r="E3439" s="64">
        <v>44336</v>
      </c>
      <c r="F3439" s="65">
        <v>44336</v>
      </c>
      <c r="G3439" s="64">
        <v>44336.920090127314</v>
      </c>
    </row>
    <row r="3440" spans="1:7" outlineLevel="1" x14ac:dyDescent="0.25">
      <c r="A3440" t="s">
        <v>109</v>
      </c>
      <c r="B3440" t="str">
        <f t="shared" si="53"/>
        <v>TRL44335</v>
      </c>
      <c r="C3440" s="36" t="s">
        <v>331</v>
      </c>
      <c r="D3440" s="63">
        <v>0.14410000000000001</v>
      </c>
      <c r="E3440" s="64">
        <v>44335</v>
      </c>
      <c r="F3440" s="65">
        <v>44335</v>
      </c>
      <c r="G3440" s="64">
        <v>44335.9200403125</v>
      </c>
    </row>
    <row r="3441" spans="1:7" outlineLevel="1" x14ac:dyDescent="0.25">
      <c r="A3441" t="s">
        <v>109</v>
      </c>
      <c r="B3441" t="str">
        <f t="shared" si="53"/>
        <v>TRL44334</v>
      </c>
      <c r="C3441" s="36" t="s">
        <v>331</v>
      </c>
      <c r="D3441" s="63">
        <v>0.14430000000000001</v>
      </c>
      <c r="E3441" s="64">
        <v>44334</v>
      </c>
      <c r="F3441" s="65">
        <v>44334</v>
      </c>
      <c r="G3441" s="64">
        <v>44334.919997766207</v>
      </c>
    </row>
    <row r="3442" spans="1:7" outlineLevel="1" x14ac:dyDescent="0.25">
      <c r="A3442" t="s">
        <v>109</v>
      </c>
      <c r="B3442" t="str">
        <f t="shared" si="53"/>
        <v>TRL44333</v>
      </c>
      <c r="C3442" s="36" t="s">
        <v>331</v>
      </c>
      <c r="D3442" s="63">
        <v>0.14499999999999999</v>
      </c>
      <c r="E3442" s="64">
        <v>44333</v>
      </c>
      <c r="F3442" s="65">
        <v>44333</v>
      </c>
      <c r="G3442" s="64">
        <v>44333.919976469908</v>
      </c>
    </row>
    <row r="3443" spans="1:7" outlineLevel="1" x14ac:dyDescent="0.25">
      <c r="A3443" t="s">
        <v>109</v>
      </c>
      <c r="B3443" t="str">
        <f t="shared" si="53"/>
        <v>TRL44330</v>
      </c>
      <c r="C3443" s="36" t="s">
        <v>331</v>
      </c>
      <c r="D3443" s="63">
        <v>0.1434</v>
      </c>
      <c r="E3443" s="64">
        <v>44330</v>
      </c>
      <c r="F3443" s="65">
        <v>44332</v>
      </c>
      <c r="G3443" s="64">
        <v>44330.919939085645</v>
      </c>
    </row>
    <row r="3444" spans="1:7" outlineLevel="1" x14ac:dyDescent="0.25">
      <c r="A3444" t="s">
        <v>109</v>
      </c>
      <c r="B3444" t="str">
        <f t="shared" si="53"/>
        <v>TRL44329</v>
      </c>
      <c r="C3444" s="36" t="s">
        <v>331</v>
      </c>
      <c r="D3444" s="63">
        <v>0.1429</v>
      </c>
      <c r="E3444" s="64">
        <v>44329</v>
      </c>
      <c r="F3444" s="65">
        <v>44329</v>
      </c>
      <c r="G3444" s="64">
        <v>44329.919875428241</v>
      </c>
    </row>
    <row r="3445" spans="1:7" outlineLevel="1" x14ac:dyDescent="0.25">
      <c r="A3445" t="s">
        <v>109</v>
      </c>
      <c r="B3445" t="str">
        <f t="shared" si="53"/>
        <v>TRL44328</v>
      </c>
      <c r="C3445" s="36" t="s">
        <v>331</v>
      </c>
      <c r="D3445" s="63">
        <v>0.14369999999999999</v>
      </c>
      <c r="E3445" s="64">
        <v>44328</v>
      </c>
      <c r="F3445" s="65">
        <v>44328</v>
      </c>
      <c r="G3445" s="64">
        <v>44328.919883831019</v>
      </c>
    </row>
    <row r="3446" spans="1:7" outlineLevel="1" x14ac:dyDescent="0.25">
      <c r="A3446" t="s">
        <v>109</v>
      </c>
      <c r="B3446" t="str">
        <f t="shared" si="53"/>
        <v>TRL44327</v>
      </c>
      <c r="C3446" s="36" t="s">
        <v>331</v>
      </c>
      <c r="D3446" s="63">
        <v>0.14580000000000001</v>
      </c>
      <c r="E3446" s="64">
        <v>44327</v>
      </c>
      <c r="F3446" s="65">
        <v>44327</v>
      </c>
      <c r="G3446" s="64">
        <v>44327.919845370372</v>
      </c>
    </row>
    <row r="3447" spans="1:7" outlineLevel="1" x14ac:dyDescent="0.25">
      <c r="A3447" t="s">
        <v>109</v>
      </c>
      <c r="B3447" t="str">
        <f t="shared" si="53"/>
        <v>TRL44326</v>
      </c>
      <c r="C3447" s="36" t="s">
        <v>331</v>
      </c>
      <c r="D3447" s="63">
        <v>0.14630000000000001</v>
      </c>
      <c r="E3447" s="64">
        <v>44326</v>
      </c>
      <c r="F3447" s="65">
        <v>44326</v>
      </c>
      <c r="G3447" s="64">
        <v>44326.9198096412</v>
      </c>
    </row>
    <row r="3448" spans="1:7" outlineLevel="1" x14ac:dyDescent="0.25">
      <c r="A3448" t="s">
        <v>109</v>
      </c>
      <c r="B3448" t="str">
        <f t="shared" si="53"/>
        <v>TRL44323</v>
      </c>
      <c r="C3448" s="36" t="s">
        <v>331</v>
      </c>
      <c r="D3448" s="63">
        <v>0.1474</v>
      </c>
      <c r="E3448" s="64">
        <v>44323</v>
      </c>
      <c r="F3448" s="65">
        <v>44325</v>
      </c>
      <c r="G3448" s="64">
        <v>44323.919742627317</v>
      </c>
    </row>
    <row r="3449" spans="1:7" outlineLevel="1" x14ac:dyDescent="0.25">
      <c r="A3449" t="s">
        <v>109</v>
      </c>
      <c r="B3449" t="str">
        <f t="shared" si="53"/>
        <v>TRL44322</v>
      </c>
      <c r="C3449" s="36" t="s">
        <v>331</v>
      </c>
      <c r="D3449" s="63">
        <v>0.14699999999999999</v>
      </c>
      <c r="E3449" s="64">
        <v>44322</v>
      </c>
      <c r="F3449" s="65">
        <v>44322</v>
      </c>
      <c r="G3449" s="64">
        <v>44322.918575578704</v>
      </c>
    </row>
    <row r="3450" spans="1:7" outlineLevel="1" x14ac:dyDescent="0.25">
      <c r="A3450" t="s">
        <v>109</v>
      </c>
      <c r="B3450" t="str">
        <f t="shared" si="53"/>
        <v>TRL44321</v>
      </c>
      <c r="C3450" s="36" t="s">
        <v>331</v>
      </c>
      <c r="D3450" s="63">
        <v>0.14729999999999999</v>
      </c>
      <c r="E3450" s="64">
        <v>44321</v>
      </c>
      <c r="F3450" s="65">
        <v>44321</v>
      </c>
      <c r="G3450" s="64">
        <v>44321.91852835648</v>
      </c>
    </row>
    <row r="3451" spans="1:7" outlineLevel="1" x14ac:dyDescent="0.25">
      <c r="A3451" t="s">
        <v>109</v>
      </c>
      <c r="B3451" t="str">
        <f t="shared" si="53"/>
        <v>TRL44320</v>
      </c>
      <c r="C3451" s="36" t="s">
        <v>331</v>
      </c>
      <c r="D3451" s="63">
        <v>0.14799999999999999</v>
      </c>
      <c r="E3451" s="64">
        <v>44320</v>
      </c>
      <c r="F3451" s="65">
        <v>44320</v>
      </c>
      <c r="G3451" s="64">
        <v>44320.918500891203</v>
      </c>
    </row>
    <row r="3452" spans="1:7" outlineLevel="1" x14ac:dyDescent="0.25">
      <c r="A3452" t="s">
        <v>109</v>
      </c>
      <c r="B3452" t="str">
        <f t="shared" si="53"/>
        <v>TRL44319</v>
      </c>
      <c r="C3452" s="36" t="s">
        <v>331</v>
      </c>
      <c r="D3452" s="63">
        <v>0.1484</v>
      </c>
      <c r="E3452" s="64">
        <v>44319</v>
      </c>
      <c r="F3452" s="65">
        <v>44319</v>
      </c>
      <c r="G3452" s="64">
        <v>44319.918448692129</v>
      </c>
    </row>
    <row r="3453" spans="1:7" outlineLevel="1" x14ac:dyDescent="0.25">
      <c r="A3453" t="s">
        <v>109</v>
      </c>
      <c r="B3453" t="str">
        <f t="shared" si="53"/>
        <v>TRL44316</v>
      </c>
      <c r="C3453" s="36" t="s">
        <v>331</v>
      </c>
      <c r="D3453" s="63">
        <v>0.1484</v>
      </c>
      <c r="E3453" s="64">
        <v>44316</v>
      </c>
      <c r="F3453" s="65">
        <v>44318</v>
      </c>
      <c r="G3453" s="64">
        <v>44316.918249918985</v>
      </c>
    </row>
    <row r="3454" spans="1:7" outlineLevel="1" x14ac:dyDescent="0.25">
      <c r="A3454" t="s">
        <v>109</v>
      </c>
      <c r="B3454" t="str">
        <f t="shared" si="53"/>
        <v>TRL44315</v>
      </c>
      <c r="C3454" s="36" t="s">
        <v>331</v>
      </c>
      <c r="D3454" s="63">
        <v>0.14940000000000001</v>
      </c>
      <c r="E3454" s="64">
        <v>44315</v>
      </c>
      <c r="F3454" s="65">
        <v>44315</v>
      </c>
      <c r="G3454" s="64">
        <v>44315.91824791667</v>
      </c>
    </row>
    <row r="3455" spans="1:7" outlineLevel="1" x14ac:dyDescent="0.25">
      <c r="A3455" t="s">
        <v>109</v>
      </c>
      <c r="B3455" t="str">
        <f t="shared" si="53"/>
        <v>TRL44246</v>
      </c>
      <c r="C3455" s="36" t="s">
        <v>331</v>
      </c>
      <c r="D3455" s="63">
        <v>0.18099999999999999</v>
      </c>
      <c r="E3455" s="64">
        <v>44246</v>
      </c>
      <c r="F3455" s="65">
        <v>44314</v>
      </c>
      <c r="G3455" s="64">
        <v>44246.918008333334</v>
      </c>
    </row>
    <row r="3456" spans="1:7" outlineLevel="1" x14ac:dyDescent="0.25">
      <c r="A3456" t="s">
        <v>109</v>
      </c>
      <c r="B3456" t="str">
        <f t="shared" si="53"/>
        <v>TRL44245</v>
      </c>
      <c r="C3456" s="36" t="s">
        <v>331</v>
      </c>
      <c r="D3456" s="63">
        <v>0.18190000000000001</v>
      </c>
      <c r="E3456" s="64">
        <v>44245</v>
      </c>
      <c r="F3456" s="65">
        <v>44245</v>
      </c>
      <c r="G3456" s="64">
        <v>44245.917984837964</v>
      </c>
    </row>
    <row r="3457" spans="1:7" outlineLevel="1" x14ac:dyDescent="0.25">
      <c r="A3457" t="s">
        <v>109</v>
      </c>
      <c r="B3457" t="str">
        <f t="shared" si="53"/>
        <v>TRL44244</v>
      </c>
      <c r="C3457" s="36" t="s">
        <v>331</v>
      </c>
      <c r="D3457" s="63">
        <v>0.1822</v>
      </c>
      <c r="E3457" s="64">
        <v>44244</v>
      </c>
      <c r="F3457" s="65">
        <v>44244</v>
      </c>
      <c r="G3457" s="64">
        <v>44244.917880706016</v>
      </c>
    </row>
    <row r="3458" spans="1:7" outlineLevel="1" x14ac:dyDescent="0.25">
      <c r="A3458" t="s">
        <v>109</v>
      </c>
      <c r="B3458" t="str">
        <f t="shared" si="53"/>
        <v>TRL44243</v>
      </c>
      <c r="C3458" s="36" t="s">
        <v>331</v>
      </c>
      <c r="D3458" s="63">
        <v>0.18140000000000001</v>
      </c>
      <c r="E3458" s="64">
        <v>44243</v>
      </c>
      <c r="F3458" s="65">
        <v>44243</v>
      </c>
      <c r="G3458" s="64">
        <v>44243.917890659723</v>
      </c>
    </row>
    <row r="3459" spans="1:7" outlineLevel="1" x14ac:dyDescent="0.25">
      <c r="A3459" t="s">
        <v>109</v>
      </c>
      <c r="B3459" t="str">
        <f t="shared" si="53"/>
        <v>TRL44239</v>
      </c>
      <c r="C3459" s="36" t="s">
        <v>331</v>
      </c>
      <c r="D3459" s="63">
        <v>0.18079999999999999</v>
      </c>
      <c r="E3459" s="64">
        <v>44239</v>
      </c>
      <c r="F3459" s="65">
        <v>44242</v>
      </c>
      <c r="G3459" s="64">
        <v>44239.917737233794</v>
      </c>
    </row>
    <row r="3460" spans="1:7" outlineLevel="1" x14ac:dyDescent="0.25">
      <c r="A3460" t="s">
        <v>109</v>
      </c>
      <c r="B3460" t="str">
        <f t="shared" si="53"/>
        <v>TRL44238</v>
      </c>
      <c r="C3460" s="36" t="s">
        <v>331</v>
      </c>
      <c r="D3460" s="63">
        <v>0.18049999999999999</v>
      </c>
      <c r="E3460" s="64">
        <v>44238</v>
      </c>
      <c r="F3460" s="65">
        <v>44238</v>
      </c>
      <c r="G3460" s="64">
        <v>44238.917699456018</v>
      </c>
    </row>
    <row r="3461" spans="1:7" outlineLevel="1" x14ac:dyDescent="0.25">
      <c r="A3461" t="s">
        <v>109</v>
      </c>
      <c r="B3461" t="str">
        <f t="shared" si="53"/>
        <v>TRL44237</v>
      </c>
      <c r="C3461" s="36" t="s">
        <v>331</v>
      </c>
      <c r="D3461" s="63">
        <v>0.18</v>
      </c>
      <c r="E3461" s="64">
        <v>44237</v>
      </c>
      <c r="F3461" s="65">
        <v>44237</v>
      </c>
      <c r="G3461" s="64">
        <v>44237.917652314813</v>
      </c>
    </row>
    <row r="3462" spans="1:7" outlineLevel="1" x14ac:dyDescent="0.25">
      <c r="A3462" t="s">
        <v>109</v>
      </c>
      <c r="B3462" t="str">
        <f t="shared" ref="B3462:B3525" si="54">C3462&amp;E3462</f>
        <v>TRL44236</v>
      </c>
      <c r="C3462" s="36" t="s">
        <v>331</v>
      </c>
      <c r="D3462" s="63">
        <v>0.1797</v>
      </c>
      <c r="E3462" s="64">
        <v>44236</v>
      </c>
      <c r="F3462" s="65">
        <v>44236</v>
      </c>
      <c r="G3462" s="64">
        <v>44236.917621990739</v>
      </c>
    </row>
    <row r="3463" spans="1:7" outlineLevel="1" x14ac:dyDescent="0.25">
      <c r="A3463" t="s">
        <v>109</v>
      </c>
      <c r="B3463" t="str">
        <f t="shared" si="54"/>
        <v>TRL44235</v>
      </c>
      <c r="C3463" s="36" t="s">
        <v>331</v>
      </c>
      <c r="D3463" s="63">
        <v>0.1799</v>
      </c>
      <c r="E3463" s="64">
        <v>44235</v>
      </c>
      <c r="F3463" s="65">
        <v>44235</v>
      </c>
      <c r="G3463" s="64">
        <v>44235.917557141205</v>
      </c>
    </row>
    <row r="3464" spans="1:7" outlineLevel="1" x14ac:dyDescent="0.25">
      <c r="A3464" t="s">
        <v>109</v>
      </c>
      <c r="B3464" t="str">
        <f t="shared" si="54"/>
        <v>TRL44232</v>
      </c>
      <c r="C3464" s="36" t="s">
        <v>331</v>
      </c>
      <c r="D3464" s="63">
        <v>0.18099999999999999</v>
      </c>
      <c r="E3464" s="64">
        <v>44232</v>
      </c>
      <c r="F3464" s="65">
        <v>44234</v>
      </c>
      <c r="G3464" s="64">
        <v>44232.917487766201</v>
      </c>
    </row>
    <row r="3465" spans="1:7" outlineLevel="1" x14ac:dyDescent="0.25">
      <c r="A3465" t="s">
        <v>109</v>
      </c>
      <c r="B3465" t="str">
        <f t="shared" si="54"/>
        <v>TRL44231</v>
      </c>
      <c r="C3465" s="36" t="s">
        <v>331</v>
      </c>
      <c r="D3465" s="63">
        <v>0.17979999999999999</v>
      </c>
      <c r="E3465" s="64">
        <v>44231</v>
      </c>
      <c r="F3465" s="65">
        <v>44231</v>
      </c>
      <c r="G3465" s="64">
        <v>44231.917429942128</v>
      </c>
    </row>
    <row r="3466" spans="1:7" outlineLevel="1" x14ac:dyDescent="0.25">
      <c r="A3466" t="s">
        <v>109</v>
      </c>
      <c r="B3466" t="str">
        <f t="shared" si="54"/>
        <v>TRL44230</v>
      </c>
      <c r="C3466" s="36" t="s">
        <v>331</v>
      </c>
      <c r="D3466" s="63">
        <v>0.17860000000000001</v>
      </c>
      <c r="E3466" s="64">
        <v>44230</v>
      </c>
      <c r="F3466" s="65">
        <v>44230</v>
      </c>
      <c r="G3466" s="64">
        <v>44230.917380127314</v>
      </c>
    </row>
    <row r="3467" spans="1:7" outlineLevel="1" x14ac:dyDescent="0.25">
      <c r="A3467" t="s">
        <v>109</v>
      </c>
      <c r="B3467" t="str">
        <f t="shared" si="54"/>
        <v>TRL44229</v>
      </c>
      <c r="C3467" s="36" t="s">
        <v>331</v>
      </c>
      <c r="D3467" s="63">
        <v>0.1784</v>
      </c>
      <c r="E3467" s="64">
        <v>44229</v>
      </c>
      <c r="F3467" s="65">
        <v>44229</v>
      </c>
      <c r="G3467" s="64">
        <v>44229.917329745367</v>
      </c>
    </row>
    <row r="3468" spans="1:7" outlineLevel="1" x14ac:dyDescent="0.25">
      <c r="A3468" t="s">
        <v>109</v>
      </c>
      <c r="B3468" t="str">
        <f t="shared" si="54"/>
        <v>TRL44228</v>
      </c>
      <c r="C3468" s="36" t="s">
        <v>331</v>
      </c>
      <c r="D3468" s="63">
        <v>0.17860000000000001</v>
      </c>
      <c r="E3468" s="64">
        <v>44228</v>
      </c>
      <c r="F3468" s="65">
        <v>44228</v>
      </c>
      <c r="G3468" s="64">
        <v>44228.917283182869</v>
      </c>
    </row>
    <row r="3469" spans="1:7" outlineLevel="1" x14ac:dyDescent="0.25">
      <c r="A3469" t="s">
        <v>109</v>
      </c>
      <c r="B3469" t="str">
        <f t="shared" si="54"/>
        <v>TRL44225</v>
      </c>
      <c r="C3469" s="36" t="s">
        <v>331</v>
      </c>
      <c r="D3469" s="63">
        <v>0.17499999999999999</v>
      </c>
      <c r="E3469" s="64">
        <v>44225</v>
      </c>
      <c r="F3469" s="65">
        <v>44227</v>
      </c>
      <c r="G3469" s="64">
        <v>44225.91721565972</v>
      </c>
    </row>
    <row r="3470" spans="1:7" outlineLevel="1" x14ac:dyDescent="0.25">
      <c r="A3470" t="s">
        <v>109</v>
      </c>
      <c r="B3470" t="str">
        <f t="shared" si="54"/>
        <v>TRL44224</v>
      </c>
      <c r="C3470" s="36" t="s">
        <v>331</v>
      </c>
      <c r="D3470" s="63">
        <v>0.17419999999999999</v>
      </c>
      <c r="E3470" s="64">
        <v>44224</v>
      </c>
      <c r="F3470" s="65">
        <v>44224</v>
      </c>
      <c r="G3470" s="64">
        <v>44224.917155405092</v>
      </c>
    </row>
    <row r="3471" spans="1:7" outlineLevel="1" x14ac:dyDescent="0.25">
      <c r="A3471" t="s">
        <v>109</v>
      </c>
      <c r="B3471" t="str">
        <f t="shared" si="54"/>
        <v>TRL44223</v>
      </c>
      <c r="C3471" s="36" t="s">
        <v>331</v>
      </c>
      <c r="D3471" s="63">
        <v>0.1729</v>
      </c>
      <c r="E3471" s="64">
        <v>44223</v>
      </c>
      <c r="F3471" s="65">
        <v>44223</v>
      </c>
      <c r="G3471" s="64">
        <v>44223.917128668982</v>
      </c>
    </row>
    <row r="3472" spans="1:7" outlineLevel="1" x14ac:dyDescent="0.25">
      <c r="A3472" t="s">
        <v>109</v>
      </c>
      <c r="B3472" t="str">
        <f t="shared" si="54"/>
        <v>TRL44222</v>
      </c>
      <c r="C3472" s="36" t="s">
        <v>331</v>
      </c>
      <c r="D3472" s="63">
        <v>0.1729</v>
      </c>
      <c r="E3472" s="64">
        <v>44222</v>
      </c>
      <c r="F3472" s="65">
        <v>44222</v>
      </c>
      <c r="G3472" s="64">
        <v>44222.917079432867</v>
      </c>
    </row>
    <row r="3473" spans="1:7" outlineLevel="1" x14ac:dyDescent="0.25">
      <c r="A3473" t="s">
        <v>109</v>
      </c>
      <c r="B3473" t="str">
        <f t="shared" si="54"/>
        <v>TRL44221</v>
      </c>
      <c r="C3473" s="36" t="s">
        <v>331</v>
      </c>
      <c r="D3473" s="63">
        <v>0.1721</v>
      </c>
      <c r="E3473" s="64">
        <v>44221</v>
      </c>
      <c r="F3473" s="65">
        <v>44221</v>
      </c>
      <c r="G3473" s="64">
        <v>44221.917050266202</v>
      </c>
    </row>
    <row r="3474" spans="1:7" outlineLevel="1" x14ac:dyDescent="0.25">
      <c r="A3474" t="s">
        <v>109</v>
      </c>
      <c r="B3474" t="str">
        <f t="shared" si="54"/>
        <v>TRL44218</v>
      </c>
      <c r="C3474" s="36" t="s">
        <v>331</v>
      </c>
      <c r="D3474" s="63">
        <v>0.1716</v>
      </c>
      <c r="E3474" s="64">
        <v>44218</v>
      </c>
      <c r="F3474" s="65">
        <v>44220</v>
      </c>
      <c r="G3474" s="64">
        <v>44218.919574305553</v>
      </c>
    </row>
    <row r="3475" spans="1:7" outlineLevel="1" x14ac:dyDescent="0.25">
      <c r="A3475" t="s">
        <v>109</v>
      </c>
      <c r="B3475" t="str">
        <f t="shared" si="54"/>
        <v>TRL44217</v>
      </c>
      <c r="C3475" s="36" t="s">
        <v>331</v>
      </c>
      <c r="D3475" s="63">
        <v>0.17119999999999999</v>
      </c>
      <c r="E3475" s="64">
        <v>44217</v>
      </c>
      <c r="F3475" s="65">
        <v>44217</v>
      </c>
      <c r="G3475" s="64">
        <v>44217.919526585647</v>
      </c>
    </row>
    <row r="3476" spans="1:7" outlineLevel="1" x14ac:dyDescent="0.25">
      <c r="A3476" t="s">
        <v>109</v>
      </c>
      <c r="B3476" t="str">
        <f t="shared" si="54"/>
        <v>TRL44216</v>
      </c>
      <c r="C3476" s="36" t="s">
        <v>331</v>
      </c>
      <c r="D3476" s="63">
        <v>0.1706</v>
      </c>
      <c r="E3476" s="64">
        <v>44216</v>
      </c>
      <c r="F3476" s="65">
        <v>44216</v>
      </c>
      <c r="G3476" s="64">
        <v>44216.919487581021</v>
      </c>
    </row>
    <row r="3477" spans="1:7" outlineLevel="1" x14ac:dyDescent="0.25">
      <c r="A3477" t="s">
        <v>109</v>
      </c>
      <c r="B3477" t="str">
        <f t="shared" si="54"/>
        <v>TRL44215</v>
      </c>
      <c r="C3477" s="36" t="s">
        <v>331</v>
      </c>
      <c r="D3477" s="63">
        <v>0.17069999999999999</v>
      </c>
      <c r="E3477" s="64">
        <v>44215</v>
      </c>
      <c r="F3477" s="65">
        <v>44215</v>
      </c>
      <c r="G3477" s="64">
        <v>44215.919460069446</v>
      </c>
    </row>
    <row r="3478" spans="1:7" outlineLevel="1" x14ac:dyDescent="0.25">
      <c r="A3478" t="s">
        <v>109</v>
      </c>
      <c r="B3478" t="str">
        <f t="shared" si="54"/>
        <v>TRL44214</v>
      </c>
      <c r="C3478" s="36" t="s">
        <v>331</v>
      </c>
      <c r="D3478" s="63">
        <v>0.1704</v>
      </c>
      <c r="E3478" s="64">
        <v>44214</v>
      </c>
      <c r="F3478" s="65">
        <v>44214</v>
      </c>
      <c r="G3478" s="64">
        <v>44214.919389317132</v>
      </c>
    </row>
    <row r="3479" spans="1:7" outlineLevel="1" x14ac:dyDescent="0.25">
      <c r="A3479" t="s">
        <v>109</v>
      </c>
      <c r="B3479" t="str">
        <f t="shared" si="54"/>
        <v>TRL44211</v>
      </c>
      <c r="C3479" s="36" t="s">
        <v>331</v>
      </c>
      <c r="D3479" s="63">
        <v>0.1706</v>
      </c>
      <c r="E3479" s="64">
        <v>44211</v>
      </c>
      <c r="F3479" s="65">
        <v>44213</v>
      </c>
      <c r="G3479" s="64">
        <v>44211.919304895833</v>
      </c>
    </row>
    <row r="3480" spans="1:7" outlineLevel="1" x14ac:dyDescent="0.25">
      <c r="A3480" t="s">
        <v>109</v>
      </c>
      <c r="B3480" t="str">
        <f t="shared" si="54"/>
        <v>TRL44210</v>
      </c>
      <c r="C3480" s="36" t="s">
        <v>331</v>
      </c>
      <c r="D3480" s="63">
        <v>0.17169999999999999</v>
      </c>
      <c r="E3480" s="64">
        <v>44210</v>
      </c>
      <c r="F3480" s="65">
        <v>44210</v>
      </c>
      <c r="G3480" s="64">
        <v>44210.919269479164</v>
      </c>
    </row>
    <row r="3481" spans="1:7" outlineLevel="1" x14ac:dyDescent="0.25">
      <c r="A3481" t="s">
        <v>109</v>
      </c>
      <c r="B3481" t="str">
        <f t="shared" si="54"/>
        <v>TRL44209</v>
      </c>
      <c r="C3481" s="36" t="s">
        <v>331</v>
      </c>
      <c r="D3481" s="63">
        <v>0.17150000000000001</v>
      </c>
      <c r="E3481" s="64">
        <v>44209</v>
      </c>
      <c r="F3481" s="65">
        <v>44209</v>
      </c>
      <c r="G3481" s="64">
        <v>44209.919249965278</v>
      </c>
    </row>
    <row r="3482" spans="1:7" outlineLevel="1" x14ac:dyDescent="0.25">
      <c r="A3482" t="s">
        <v>109</v>
      </c>
      <c r="B3482" t="str">
        <f t="shared" si="54"/>
        <v>TRL44208</v>
      </c>
      <c r="C3482" s="36" t="s">
        <v>331</v>
      </c>
      <c r="D3482" s="63">
        <v>0.1704</v>
      </c>
      <c r="E3482" s="64">
        <v>44208</v>
      </c>
      <c r="F3482" s="65">
        <v>44208</v>
      </c>
      <c r="G3482" s="64">
        <v>44208.919174386574</v>
      </c>
    </row>
    <row r="3483" spans="1:7" outlineLevel="1" x14ac:dyDescent="0.25">
      <c r="A3483" t="s">
        <v>109</v>
      </c>
      <c r="B3483" t="str">
        <f t="shared" si="54"/>
        <v>TRL44207</v>
      </c>
      <c r="C3483" s="36" t="s">
        <v>331</v>
      </c>
      <c r="D3483" s="63">
        <v>0.1711</v>
      </c>
      <c r="E3483" s="64">
        <v>44207</v>
      </c>
      <c r="F3483" s="65">
        <v>44207</v>
      </c>
      <c r="G3483" s="64">
        <v>44207.919183645834</v>
      </c>
    </row>
    <row r="3484" spans="1:7" outlineLevel="1" x14ac:dyDescent="0.25">
      <c r="A3484" t="s">
        <v>109</v>
      </c>
      <c r="B3484" t="str">
        <f t="shared" si="54"/>
        <v>TRL44204</v>
      </c>
      <c r="C3484" s="36" t="s">
        <v>331</v>
      </c>
      <c r="D3484" s="63">
        <v>0.17249999999999999</v>
      </c>
      <c r="E3484" s="64">
        <v>44204</v>
      </c>
      <c r="F3484" s="65">
        <v>44206</v>
      </c>
      <c r="G3484" s="64">
        <v>44204.917911539349</v>
      </c>
    </row>
    <row r="3485" spans="1:7" outlineLevel="1" x14ac:dyDescent="0.25">
      <c r="A3485" t="s">
        <v>109</v>
      </c>
      <c r="B3485" t="str">
        <f t="shared" si="54"/>
        <v>TRL44203</v>
      </c>
      <c r="C3485" s="36" t="s">
        <v>331</v>
      </c>
      <c r="D3485" s="63">
        <v>0.17280000000000001</v>
      </c>
      <c r="E3485" s="64">
        <v>44203</v>
      </c>
      <c r="F3485" s="65">
        <v>44203</v>
      </c>
      <c r="G3485" s="64">
        <v>44203.917849456018</v>
      </c>
    </row>
    <row r="3486" spans="1:7" outlineLevel="1" x14ac:dyDescent="0.25">
      <c r="A3486" t="s">
        <v>109</v>
      </c>
      <c r="B3486" t="str">
        <f t="shared" si="54"/>
        <v>TRL44202</v>
      </c>
      <c r="C3486" s="36" t="s">
        <v>331</v>
      </c>
      <c r="D3486" s="63">
        <v>0.17349999999999999</v>
      </c>
      <c r="E3486" s="64">
        <v>44202</v>
      </c>
      <c r="F3486" s="65">
        <v>44202</v>
      </c>
      <c r="G3486" s="64">
        <v>44202.917833414351</v>
      </c>
    </row>
    <row r="3487" spans="1:7" outlineLevel="1" x14ac:dyDescent="0.25">
      <c r="A3487" t="s">
        <v>109</v>
      </c>
      <c r="B3487" t="str">
        <f t="shared" si="54"/>
        <v>TRL44201</v>
      </c>
      <c r="C3487" s="36" t="s">
        <v>331</v>
      </c>
      <c r="D3487" s="63">
        <v>0.17180000000000001</v>
      </c>
      <c r="E3487" s="64">
        <v>44201</v>
      </c>
      <c r="F3487" s="65">
        <v>44201</v>
      </c>
      <c r="G3487" s="64">
        <v>44201.917751851855</v>
      </c>
    </row>
    <row r="3488" spans="1:7" outlineLevel="1" x14ac:dyDescent="0.25">
      <c r="A3488" t="s">
        <v>109</v>
      </c>
      <c r="B3488" t="str">
        <f t="shared" si="54"/>
        <v>TRL44200</v>
      </c>
      <c r="C3488" s="36" t="s">
        <v>331</v>
      </c>
      <c r="D3488" s="63">
        <v>0.17219999999999999</v>
      </c>
      <c r="E3488" s="64">
        <v>44200</v>
      </c>
      <c r="F3488" s="65">
        <v>44200</v>
      </c>
      <c r="G3488" s="64">
        <v>44200.917732789349</v>
      </c>
    </row>
    <row r="3489" spans="1:7" outlineLevel="1" x14ac:dyDescent="0.25">
      <c r="A3489" t="s">
        <v>109</v>
      </c>
      <c r="B3489" t="str">
        <f t="shared" si="54"/>
        <v>TRL44196</v>
      </c>
      <c r="C3489" s="36" t="s">
        <v>331</v>
      </c>
      <c r="D3489" s="63">
        <v>0.17130000000000001</v>
      </c>
      <c r="E3489" s="64">
        <v>44196</v>
      </c>
      <c r="F3489" s="65">
        <v>44199</v>
      </c>
      <c r="G3489" s="64">
        <v>44196.917571180558</v>
      </c>
    </row>
    <row r="3490" spans="1:7" outlineLevel="1" x14ac:dyDescent="0.25">
      <c r="A3490" t="s">
        <v>109</v>
      </c>
      <c r="B3490" t="str">
        <f t="shared" si="54"/>
        <v>TRL44195</v>
      </c>
      <c r="C3490" s="36" t="s">
        <v>331</v>
      </c>
      <c r="D3490" s="63">
        <v>0.17319999999999999</v>
      </c>
      <c r="E3490" s="64">
        <v>44195</v>
      </c>
      <c r="F3490" s="65">
        <v>44195</v>
      </c>
      <c r="G3490" s="64">
        <v>44195.917573298611</v>
      </c>
    </row>
    <row r="3491" spans="1:7" outlineLevel="1" x14ac:dyDescent="0.25">
      <c r="A3491" t="s">
        <v>109</v>
      </c>
      <c r="B3491" t="str">
        <f t="shared" si="54"/>
        <v>TRL44194</v>
      </c>
      <c r="C3491" s="36" t="s">
        <v>331</v>
      </c>
      <c r="D3491" s="63">
        <v>0.17349999999999999</v>
      </c>
      <c r="E3491" s="64">
        <v>44194</v>
      </c>
      <c r="F3491" s="65">
        <v>44194</v>
      </c>
      <c r="G3491" s="64">
        <v>44194.917537766203</v>
      </c>
    </row>
    <row r="3492" spans="1:7" outlineLevel="1" x14ac:dyDescent="0.25">
      <c r="A3492" t="s">
        <v>109</v>
      </c>
      <c r="B3492" t="str">
        <f t="shared" si="54"/>
        <v>TRL44189</v>
      </c>
      <c r="C3492" s="36" t="s">
        <v>331</v>
      </c>
      <c r="D3492" s="63">
        <v>0.1694</v>
      </c>
      <c r="E3492" s="64">
        <v>44189</v>
      </c>
      <c r="F3492" s="65">
        <v>44193</v>
      </c>
      <c r="G3492" s="64">
        <v>44189.917329016207</v>
      </c>
    </row>
    <row r="3493" spans="1:7" outlineLevel="1" x14ac:dyDescent="0.25">
      <c r="A3493" t="s">
        <v>109</v>
      </c>
      <c r="B3493" t="str">
        <f t="shared" si="54"/>
        <v>TRL44188</v>
      </c>
      <c r="C3493" s="36" t="s">
        <v>331</v>
      </c>
      <c r="D3493" s="63">
        <v>0.16830000000000001</v>
      </c>
      <c r="E3493" s="64">
        <v>44188</v>
      </c>
      <c r="F3493" s="65">
        <v>44188</v>
      </c>
      <c r="G3493" s="64">
        <v>44188.917328854164</v>
      </c>
    </row>
    <row r="3494" spans="1:7" outlineLevel="1" x14ac:dyDescent="0.25">
      <c r="A3494" t="s">
        <v>109</v>
      </c>
      <c r="B3494" t="str">
        <f t="shared" si="54"/>
        <v>TRL44187</v>
      </c>
      <c r="C3494" s="36" t="s">
        <v>331</v>
      </c>
      <c r="D3494" s="63">
        <v>0.16889999999999999</v>
      </c>
      <c r="E3494" s="64">
        <v>44187</v>
      </c>
      <c r="F3494" s="65">
        <v>44187</v>
      </c>
      <c r="G3494" s="64">
        <v>44187.917285185184</v>
      </c>
    </row>
    <row r="3495" spans="1:7" outlineLevel="1" x14ac:dyDescent="0.25">
      <c r="A3495" t="s">
        <v>109</v>
      </c>
      <c r="B3495" t="str">
        <f t="shared" si="54"/>
        <v>TRL44186</v>
      </c>
      <c r="C3495" s="36" t="s">
        <v>331</v>
      </c>
      <c r="D3495" s="63">
        <v>0.16789999999999999</v>
      </c>
      <c r="E3495" s="64">
        <v>44186</v>
      </c>
      <c r="F3495" s="65">
        <v>44186</v>
      </c>
      <c r="G3495" s="64">
        <v>44186.917208645835</v>
      </c>
    </row>
    <row r="3496" spans="1:7" outlineLevel="1" x14ac:dyDescent="0.25">
      <c r="A3496" t="s">
        <v>109</v>
      </c>
      <c r="B3496" t="str">
        <f t="shared" si="54"/>
        <v>TRL44183</v>
      </c>
      <c r="C3496" s="36" t="s">
        <v>331</v>
      </c>
      <c r="D3496" s="63">
        <v>0.16719999999999999</v>
      </c>
      <c r="E3496" s="64">
        <v>44183</v>
      </c>
      <c r="F3496" s="65">
        <v>44185</v>
      </c>
      <c r="G3496" s="64">
        <v>44183.918056944443</v>
      </c>
    </row>
    <row r="3497" spans="1:7" outlineLevel="1" x14ac:dyDescent="0.25">
      <c r="A3497" t="s">
        <v>109</v>
      </c>
      <c r="B3497" t="str">
        <f t="shared" si="54"/>
        <v>TRL44182</v>
      </c>
      <c r="C3497" s="36" t="s">
        <v>331</v>
      </c>
      <c r="D3497" s="63">
        <v>0.16489999999999999</v>
      </c>
      <c r="E3497" s="64">
        <v>44182</v>
      </c>
      <c r="F3497" s="65">
        <v>44182</v>
      </c>
      <c r="G3497" s="64">
        <v>44182.918008564811</v>
      </c>
    </row>
    <row r="3498" spans="1:7" outlineLevel="1" x14ac:dyDescent="0.25">
      <c r="A3498" t="s">
        <v>109</v>
      </c>
      <c r="B3498" t="str">
        <f t="shared" si="54"/>
        <v>TRL44181</v>
      </c>
      <c r="C3498" s="36" t="s">
        <v>331</v>
      </c>
      <c r="D3498" s="63">
        <v>0.1633</v>
      </c>
      <c r="E3498" s="64">
        <v>44181</v>
      </c>
      <c r="F3498" s="65">
        <v>44181</v>
      </c>
      <c r="G3498" s="64">
        <v>44181.917786226855</v>
      </c>
    </row>
    <row r="3499" spans="1:7" outlineLevel="1" x14ac:dyDescent="0.25">
      <c r="A3499" t="s">
        <v>109</v>
      </c>
      <c r="B3499" t="str">
        <f t="shared" si="54"/>
        <v>TRL44180</v>
      </c>
      <c r="C3499" s="36" t="s">
        <v>331</v>
      </c>
      <c r="D3499" s="63">
        <v>0.1623</v>
      </c>
      <c r="E3499" s="64">
        <v>44180</v>
      </c>
      <c r="F3499" s="65">
        <v>44180</v>
      </c>
      <c r="G3499" s="64">
        <v>44180.917759108794</v>
      </c>
    </row>
    <row r="3500" spans="1:7" outlineLevel="1" x14ac:dyDescent="0.25">
      <c r="A3500" t="s">
        <v>109</v>
      </c>
      <c r="B3500" t="str">
        <f t="shared" si="54"/>
        <v>TRL44179</v>
      </c>
      <c r="C3500" s="36" t="s">
        <v>331</v>
      </c>
      <c r="D3500" s="63">
        <v>0.16220000000000001</v>
      </c>
      <c r="E3500" s="64">
        <v>44179</v>
      </c>
      <c r="F3500" s="65">
        <v>44179</v>
      </c>
      <c r="G3500" s="64">
        <v>44179.917695636577</v>
      </c>
    </row>
    <row r="3501" spans="1:7" outlineLevel="1" x14ac:dyDescent="0.25">
      <c r="A3501" t="s">
        <v>109</v>
      </c>
      <c r="B3501" t="str">
        <f t="shared" si="54"/>
        <v>TRL44176</v>
      </c>
      <c r="C3501" s="36" t="s">
        <v>331</v>
      </c>
      <c r="D3501" s="63">
        <v>0.1628</v>
      </c>
      <c r="E3501" s="64">
        <v>44176</v>
      </c>
      <c r="F3501" s="65">
        <v>44178</v>
      </c>
      <c r="G3501" s="64">
        <v>44176.917604745373</v>
      </c>
    </row>
    <row r="3502" spans="1:7" outlineLevel="1" x14ac:dyDescent="0.25">
      <c r="A3502" t="s">
        <v>109</v>
      </c>
      <c r="B3502" t="str">
        <f t="shared" si="54"/>
        <v>TRL44175</v>
      </c>
      <c r="C3502" s="36" t="s">
        <v>331</v>
      </c>
      <c r="D3502" s="63">
        <v>0.1615</v>
      </c>
      <c r="E3502" s="64">
        <v>44175</v>
      </c>
      <c r="F3502" s="65">
        <v>44175</v>
      </c>
      <c r="G3502" s="64">
        <v>44175.917578009263</v>
      </c>
    </row>
    <row r="3503" spans="1:7" outlineLevel="1" x14ac:dyDescent="0.25">
      <c r="A3503" t="s">
        <v>109</v>
      </c>
      <c r="B3503" t="str">
        <f t="shared" si="54"/>
        <v>TRL44174</v>
      </c>
      <c r="C3503" s="36" t="s">
        <v>331</v>
      </c>
      <c r="D3503" s="63">
        <v>0.16370000000000001</v>
      </c>
      <c r="E3503" s="64">
        <v>44174</v>
      </c>
      <c r="F3503" s="65">
        <v>44174</v>
      </c>
      <c r="G3503" s="64">
        <v>44174.917545254626</v>
      </c>
    </row>
    <row r="3504" spans="1:7" outlineLevel="1" x14ac:dyDescent="0.25">
      <c r="A3504" t="s">
        <v>109</v>
      </c>
      <c r="B3504" t="str">
        <f t="shared" si="54"/>
        <v>TRL44173</v>
      </c>
      <c r="C3504" s="36" t="s">
        <v>331</v>
      </c>
      <c r="D3504" s="63">
        <v>0.1638</v>
      </c>
      <c r="E3504" s="64">
        <v>44173</v>
      </c>
      <c r="F3504" s="65">
        <v>44173</v>
      </c>
      <c r="G3504" s="64">
        <v>44173.917465740742</v>
      </c>
    </row>
    <row r="3505" spans="1:7" outlineLevel="1" x14ac:dyDescent="0.25">
      <c r="A3505" t="s">
        <v>109</v>
      </c>
      <c r="B3505" t="str">
        <f t="shared" si="54"/>
        <v>TRL44172</v>
      </c>
      <c r="C3505" s="36" t="s">
        <v>331</v>
      </c>
      <c r="D3505" s="63">
        <v>0.16370000000000001</v>
      </c>
      <c r="E3505" s="64">
        <v>44172</v>
      </c>
      <c r="F3505" s="65">
        <v>44172</v>
      </c>
      <c r="G3505" s="64">
        <v>44172.917364699075</v>
      </c>
    </row>
    <row r="3506" spans="1:7" outlineLevel="1" x14ac:dyDescent="0.25">
      <c r="A3506" t="s">
        <v>109</v>
      </c>
      <c r="B3506" t="str">
        <f t="shared" si="54"/>
        <v>TRL44169</v>
      </c>
      <c r="C3506" s="36" t="s">
        <v>331</v>
      </c>
      <c r="D3506" s="63">
        <v>0.16400000000000001</v>
      </c>
      <c r="E3506" s="64">
        <v>44169</v>
      </c>
      <c r="F3506" s="65">
        <v>44171</v>
      </c>
      <c r="G3506" s="64">
        <v>44169.917272766201</v>
      </c>
    </row>
    <row r="3507" spans="1:7" outlineLevel="1" x14ac:dyDescent="0.25">
      <c r="A3507" t="s">
        <v>109</v>
      </c>
      <c r="B3507" t="str">
        <f t="shared" si="54"/>
        <v>TRL44168</v>
      </c>
      <c r="C3507" s="36" t="s">
        <v>331</v>
      </c>
      <c r="D3507" s="63">
        <v>0.1656</v>
      </c>
      <c r="E3507" s="64">
        <v>44168</v>
      </c>
      <c r="F3507" s="65">
        <v>44168</v>
      </c>
      <c r="G3507" s="64">
        <v>44168.917229629631</v>
      </c>
    </row>
    <row r="3508" spans="1:7" outlineLevel="1" x14ac:dyDescent="0.25">
      <c r="A3508" t="s">
        <v>109</v>
      </c>
      <c r="B3508" t="str">
        <f t="shared" si="54"/>
        <v>TRL44167</v>
      </c>
      <c r="C3508" s="36" t="s">
        <v>331</v>
      </c>
      <c r="D3508" s="63">
        <v>0.1646</v>
      </c>
      <c r="E3508" s="64">
        <v>44167</v>
      </c>
      <c r="F3508" s="65">
        <v>44167</v>
      </c>
      <c r="G3508" s="64">
        <v>44167.917205289355</v>
      </c>
    </row>
    <row r="3509" spans="1:7" outlineLevel="1" x14ac:dyDescent="0.25">
      <c r="A3509" t="s">
        <v>109</v>
      </c>
      <c r="B3509" t="str">
        <f t="shared" si="54"/>
        <v>TRL44166</v>
      </c>
      <c r="C3509" s="36" t="s">
        <v>331</v>
      </c>
      <c r="D3509" s="63">
        <v>0.16500000000000001</v>
      </c>
      <c r="E3509" s="64">
        <v>44166</v>
      </c>
      <c r="F3509" s="65">
        <v>44166</v>
      </c>
      <c r="G3509" s="64">
        <v>44166.917142395832</v>
      </c>
    </row>
    <row r="3510" spans="1:7" outlineLevel="1" x14ac:dyDescent="0.25">
      <c r="A3510" t="s">
        <v>109</v>
      </c>
      <c r="B3510" t="str">
        <f t="shared" si="54"/>
        <v>TRL44165</v>
      </c>
      <c r="C3510" s="36" t="s">
        <v>331</v>
      </c>
      <c r="D3510" s="63">
        <v>0.16600000000000001</v>
      </c>
      <c r="E3510" s="64">
        <v>44165</v>
      </c>
      <c r="F3510" s="65">
        <v>44165</v>
      </c>
      <c r="G3510" s="64">
        <v>44165.917064849535</v>
      </c>
    </row>
    <row r="3511" spans="1:7" outlineLevel="1" x14ac:dyDescent="0.25">
      <c r="A3511" t="s">
        <v>109</v>
      </c>
      <c r="B3511" t="str">
        <f t="shared" si="54"/>
        <v>TRL44162</v>
      </c>
      <c r="C3511" s="36" t="s">
        <v>331</v>
      </c>
      <c r="D3511" s="63">
        <v>0.16600000000000001</v>
      </c>
      <c r="E3511" s="64">
        <v>44162</v>
      </c>
      <c r="F3511" s="65">
        <v>44164</v>
      </c>
      <c r="G3511" s="64">
        <v>44162.916942326388</v>
      </c>
    </row>
    <row r="3512" spans="1:7" outlineLevel="1" x14ac:dyDescent="0.25">
      <c r="A3512" t="s">
        <v>109</v>
      </c>
      <c r="B3512" t="str">
        <f t="shared" si="54"/>
        <v>TRL44161</v>
      </c>
      <c r="C3512" s="36" t="s">
        <v>331</v>
      </c>
      <c r="D3512" s="63">
        <v>0.1651</v>
      </c>
      <c r="E3512" s="64">
        <v>44161</v>
      </c>
      <c r="F3512" s="65">
        <v>44161</v>
      </c>
      <c r="G3512" s="64">
        <v>44161.916928275466</v>
      </c>
    </row>
    <row r="3513" spans="1:7" outlineLevel="1" x14ac:dyDescent="0.25">
      <c r="A3513" t="s">
        <v>109</v>
      </c>
      <c r="B3513" t="str">
        <f t="shared" si="54"/>
        <v>TRL44160</v>
      </c>
      <c r="C3513" s="36" t="s">
        <v>331</v>
      </c>
      <c r="D3513" s="63">
        <v>0.16350000000000001</v>
      </c>
      <c r="E3513" s="64">
        <v>44160</v>
      </c>
      <c r="F3513" s="65">
        <v>44160</v>
      </c>
      <c r="G3513" s="64">
        <v>44160.916847418979</v>
      </c>
    </row>
    <row r="3514" spans="1:7" outlineLevel="1" x14ac:dyDescent="0.25">
      <c r="A3514" t="s">
        <v>109</v>
      </c>
      <c r="B3514" t="str">
        <f t="shared" si="54"/>
        <v>TRL44159</v>
      </c>
      <c r="C3514" s="36" t="s">
        <v>331</v>
      </c>
      <c r="D3514" s="63">
        <v>0.16300000000000001</v>
      </c>
      <c r="E3514" s="64">
        <v>44159</v>
      </c>
      <c r="F3514" s="65">
        <v>44159</v>
      </c>
      <c r="G3514" s="64">
        <v>44159.916795636571</v>
      </c>
    </row>
    <row r="3515" spans="1:7" outlineLevel="1" x14ac:dyDescent="0.25">
      <c r="A3515" t="s">
        <v>109</v>
      </c>
      <c r="B3515" t="str">
        <f t="shared" si="54"/>
        <v>TRL44158</v>
      </c>
      <c r="C3515" s="36" t="s">
        <v>331</v>
      </c>
      <c r="D3515" s="63">
        <v>0.1661</v>
      </c>
      <c r="E3515" s="64">
        <v>44158</v>
      </c>
      <c r="F3515" s="65">
        <v>44158</v>
      </c>
      <c r="G3515" s="64">
        <v>44158.91676443287</v>
      </c>
    </row>
    <row r="3516" spans="1:7" outlineLevel="1" x14ac:dyDescent="0.25">
      <c r="A3516" t="s">
        <v>109</v>
      </c>
      <c r="B3516" t="str">
        <f t="shared" si="54"/>
        <v>TRL44155</v>
      </c>
      <c r="C3516" s="36" t="s">
        <v>331</v>
      </c>
      <c r="D3516" s="63">
        <v>0.1714</v>
      </c>
      <c r="E3516" s="64">
        <v>44155</v>
      </c>
      <c r="F3516" s="65">
        <v>44157</v>
      </c>
      <c r="G3516" s="64">
        <v>44155.918238969905</v>
      </c>
    </row>
    <row r="3517" spans="1:7" outlineLevel="1" x14ac:dyDescent="0.25">
      <c r="A3517" t="s">
        <v>109</v>
      </c>
      <c r="B3517" t="str">
        <f t="shared" si="54"/>
        <v>TRL44154</v>
      </c>
      <c r="C3517" s="36" t="s">
        <v>331</v>
      </c>
      <c r="D3517" s="63">
        <v>0.17299999999999999</v>
      </c>
      <c r="E3517" s="64">
        <v>44154</v>
      </c>
      <c r="F3517" s="65">
        <v>44154</v>
      </c>
      <c r="G3517" s="64">
        <v>44154.918178009262</v>
      </c>
    </row>
    <row r="3518" spans="1:7" outlineLevel="1" x14ac:dyDescent="0.25">
      <c r="A3518" t="s">
        <v>109</v>
      </c>
      <c r="B3518" t="str">
        <f t="shared" si="54"/>
        <v>TRL44153</v>
      </c>
      <c r="C3518" s="36" t="s">
        <v>331</v>
      </c>
      <c r="D3518" s="63">
        <v>0.1696</v>
      </c>
      <c r="E3518" s="64">
        <v>44153</v>
      </c>
      <c r="F3518" s="65">
        <v>44153</v>
      </c>
      <c r="G3518" s="64">
        <v>44153.918149502315</v>
      </c>
    </row>
    <row r="3519" spans="1:7" outlineLevel="1" x14ac:dyDescent="0.25">
      <c r="A3519" t="s">
        <v>109</v>
      </c>
      <c r="B3519" t="str">
        <f t="shared" si="54"/>
        <v>TRL44152</v>
      </c>
      <c r="C3519" s="36" t="s">
        <v>331</v>
      </c>
      <c r="D3519" s="63">
        <v>0.16980000000000001</v>
      </c>
      <c r="E3519" s="64">
        <v>44152</v>
      </c>
      <c r="F3519" s="65">
        <v>44152</v>
      </c>
      <c r="G3519" s="64">
        <v>44152.918135150459</v>
      </c>
    </row>
    <row r="3520" spans="1:7" outlineLevel="1" x14ac:dyDescent="0.25">
      <c r="A3520" t="s">
        <v>109</v>
      </c>
      <c r="B3520" t="str">
        <f t="shared" si="54"/>
        <v>TRL44151</v>
      </c>
      <c r="C3520" s="36" t="s">
        <v>331</v>
      </c>
      <c r="D3520" s="63">
        <v>0.1696</v>
      </c>
      <c r="E3520" s="64">
        <v>44151</v>
      </c>
      <c r="F3520" s="65">
        <v>44151</v>
      </c>
      <c r="G3520" s="64">
        <v>44152.432152777779</v>
      </c>
    </row>
    <row r="3521" spans="1:7" outlineLevel="1" x14ac:dyDescent="0.25">
      <c r="A3521" t="s">
        <v>109</v>
      </c>
      <c r="B3521" t="str">
        <f t="shared" si="54"/>
        <v>TWD44484</v>
      </c>
      <c r="C3521" s="36" t="s">
        <v>332</v>
      </c>
      <c r="D3521" s="63">
        <v>4.4220000000000002E-2</v>
      </c>
      <c r="E3521" s="64">
        <v>44484</v>
      </c>
      <c r="F3521" s="65">
        <v>73050</v>
      </c>
      <c r="G3521" s="64">
        <v>44484.917950312498</v>
      </c>
    </row>
    <row r="3522" spans="1:7" outlineLevel="1" x14ac:dyDescent="0.25">
      <c r="A3522" t="s">
        <v>109</v>
      </c>
      <c r="B3522" t="str">
        <f t="shared" si="54"/>
        <v>TWD44483</v>
      </c>
      <c r="C3522" s="36" t="s">
        <v>332</v>
      </c>
      <c r="D3522" s="63">
        <v>4.4089999999999997E-2</v>
      </c>
      <c r="E3522" s="64">
        <v>44483</v>
      </c>
      <c r="F3522" s="65">
        <v>44483</v>
      </c>
      <c r="G3522" s="64">
        <v>44483.917875775463</v>
      </c>
    </row>
    <row r="3523" spans="1:7" outlineLevel="1" x14ac:dyDescent="0.25">
      <c r="A3523" t="s">
        <v>109</v>
      </c>
      <c r="B3523" t="str">
        <f t="shared" si="54"/>
        <v>TWD44482</v>
      </c>
      <c r="C3523" s="36" t="s">
        <v>332</v>
      </c>
      <c r="D3523" s="63">
        <v>4.4319999999999998E-2</v>
      </c>
      <c r="E3523" s="64">
        <v>44482</v>
      </c>
      <c r="F3523" s="65">
        <v>44482</v>
      </c>
      <c r="G3523" s="64">
        <v>44482.917871759259</v>
      </c>
    </row>
    <row r="3524" spans="1:7" outlineLevel="1" x14ac:dyDescent="0.25">
      <c r="A3524" t="s">
        <v>109</v>
      </c>
      <c r="B3524" t="str">
        <f t="shared" si="54"/>
        <v>TWD44481</v>
      </c>
      <c r="C3524" s="36" t="s">
        <v>332</v>
      </c>
      <c r="D3524" s="63">
        <v>4.4290000000000003E-2</v>
      </c>
      <c r="E3524" s="64">
        <v>44481</v>
      </c>
      <c r="F3524" s="65">
        <v>44481</v>
      </c>
      <c r="G3524" s="64">
        <v>44481.917802118056</v>
      </c>
    </row>
    <row r="3525" spans="1:7" outlineLevel="1" x14ac:dyDescent="0.25">
      <c r="A3525" t="s">
        <v>109</v>
      </c>
      <c r="B3525" t="str">
        <f t="shared" si="54"/>
        <v>TWD44477</v>
      </c>
      <c r="C3525" s="36" t="s">
        <v>332</v>
      </c>
      <c r="D3525" s="63">
        <v>4.446E-2</v>
      </c>
      <c r="E3525" s="64">
        <v>44477</v>
      </c>
      <c r="F3525" s="65">
        <v>44480</v>
      </c>
      <c r="G3525" s="64">
        <v>44477.917705868058</v>
      </c>
    </row>
    <row r="3526" spans="1:7" outlineLevel="1" x14ac:dyDescent="0.25">
      <c r="A3526" t="s">
        <v>109</v>
      </c>
      <c r="B3526" t="str">
        <f t="shared" ref="B3526:B3589" si="55">C3526&amp;E3526</f>
        <v>TWD44476</v>
      </c>
      <c r="C3526" s="36" t="s">
        <v>332</v>
      </c>
      <c r="D3526" s="63">
        <v>4.4850000000000001E-2</v>
      </c>
      <c r="E3526" s="64">
        <v>44476</v>
      </c>
      <c r="F3526" s="65">
        <v>44476</v>
      </c>
      <c r="G3526" s="64">
        <v>44476.917658101855</v>
      </c>
    </row>
    <row r="3527" spans="1:7" outlineLevel="1" x14ac:dyDescent="0.25">
      <c r="A3527" t="s">
        <v>109</v>
      </c>
      <c r="B3527" t="str">
        <f t="shared" si="55"/>
        <v>TWD44475</v>
      </c>
      <c r="C3527" s="36" t="s">
        <v>332</v>
      </c>
      <c r="D3527" s="63">
        <v>4.505E-2</v>
      </c>
      <c r="E3527" s="64">
        <v>44475</v>
      </c>
      <c r="F3527" s="65">
        <v>44475</v>
      </c>
      <c r="G3527" s="64">
        <v>44475.917569062498</v>
      </c>
    </row>
    <row r="3528" spans="1:7" outlineLevel="1" x14ac:dyDescent="0.25">
      <c r="A3528" t="s">
        <v>109</v>
      </c>
      <c r="B3528" t="str">
        <f t="shared" si="55"/>
        <v>TWD44474</v>
      </c>
      <c r="C3528" s="36" t="s">
        <v>332</v>
      </c>
      <c r="D3528" s="63">
        <v>4.505E-2</v>
      </c>
      <c r="E3528" s="64">
        <v>44474</v>
      </c>
      <c r="F3528" s="65">
        <v>44474</v>
      </c>
      <c r="G3528" s="64">
        <v>44474.9175412037</v>
      </c>
    </row>
    <row r="3529" spans="1:7" outlineLevel="1" x14ac:dyDescent="0.25">
      <c r="A3529" t="s">
        <v>109</v>
      </c>
      <c r="B3529" t="str">
        <f t="shared" si="55"/>
        <v>TWD44473</v>
      </c>
      <c r="C3529" s="36" t="s">
        <v>332</v>
      </c>
      <c r="D3529" s="63">
        <v>4.5069999999999999E-2</v>
      </c>
      <c r="E3529" s="64">
        <v>44473</v>
      </c>
      <c r="F3529" s="65">
        <v>44473</v>
      </c>
      <c r="G3529" s="64">
        <v>44473.91753564815</v>
      </c>
    </row>
    <row r="3530" spans="1:7" outlineLevel="1" x14ac:dyDescent="0.25">
      <c r="A3530" t="s">
        <v>109</v>
      </c>
      <c r="B3530" t="str">
        <f t="shared" si="55"/>
        <v>TWD44470</v>
      </c>
      <c r="C3530" s="36" t="s">
        <v>332</v>
      </c>
      <c r="D3530" s="63">
        <v>4.5499999999999999E-2</v>
      </c>
      <c r="E3530" s="64">
        <v>44470</v>
      </c>
      <c r="F3530" s="65">
        <v>44472</v>
      </c>
      <c r="G3530" s="64">
        <v>44470.91745385417</v>
      </c>
    </row>
    <row r="3531" spans="1:7" outlineLevel="1" x14ac:dyDescent="0.25">
      <c r="A3531" t="s">
        <v>109</v>
      </c>
      <c r="B3531" t="str">
        <f t="shared" si="55"/>
        <v>TWD44468</v>
      </c>
      <c r="C3531" s="36" t="s">
        <v>332</v>
      </c>
      <c r="D3531" s="63">
        <v>4.5789999999999997E-2</v>
      </c>
      <c r="E3531" s="64">
        <v>44468</v>
      </c>
      <c r="F3531" s="65">
        <v>44469</v>
      </c>
      <c r="G3531" s="64">
        <v>44468.91738900463</v>
      </c>
    </row>
    <row r="3532" spans="1:7" outlineLevel="1" x14ac:dyDescent="0.25">
      <c r="A3532" t="s">
        <v>109</v>
      </c>
      <c r="B3532" t="str">
        <f t="shared" si="55"/>
        <v>TWD44467</v>
      </c>
      <c r="C3532" s="36" t="s">
        <v>332</v>
      </c>
      <c r="D3532" s="63">
        <v>4.564E-2</v>
      </c>
      <c r="E3532" s="64">
        <v>44467</v>
      </c>
      <c r="F3532" s="65">
        <v>44467</v>
      </c>
      <c r="G3532" s="64">
        <v>44467.917336261577</v>
      </c>
    </row>
    <row r="3533" spans="1:7" outlineLevel="1" x14ac:dyDescent="0.25">
      <c r="A3533" t="s">
        <v>109</v>
      </c>
      <c r="B3533" t="str">
        <f t="shared" si="55"/>
        <v>TWD44466</v>
      </c>
      <c r="C3533" s="36" t="s">
        <v>332</v>
      </c>
      <c r="D3533" s="63">
        <v>4.5600000000000002E-2</v>
      </c>
      <c r="E3533" s="64">
        <v>44466</v>
      </c>
      <c r="F3533" s="65">
        <v>44466</v>
      </c>
      <c r="G3533" s="64">
        <v>44466.917280324073</v>
      </c>
    </row>
    <row r="3534" spans="1:7" outlineLevel="1" x14ac:dyDescent="0.25">
      <c r="A3534" t="s">
        <v>109</v>
      </c>
      <c r="B3534" t="str">
        <f t="shared" si="55"/>
        <v>TWD44463</v>
      </c>
      <c r="C3534" s="36" t="s">
        <v>332</v>
      </c>
      <c r="D3534" s="63">
        <v>4.5710000000000001E-2</v>
      </c>
      <c r="E3534" s="64">
        <v>44463</v>
      </c>
      <c r="F3534" s="65">
        <v>44465</v>
      </c>
      <c r="G3534" s="64">
        <v>44463.917867824071</v>
      </c>
    </row>
    <row r="3535" spans="1:7" outlineLevel="1" x14ac:dyDescent="0.25">
      <c r="A3535" t="s">
        <v>109</v>
      </c>
      <c r="B3535" t="str">
        <f t="shared" si="55"/>
        <v>TWD44462</v>
      </c>
      <c r="C3535" s="36" t="s">
        <v>332</v>
      </c>
      <c r="D3535" s="63">
        <v>4.5609999999999998E-2</v>
      </c>
      <c r="E3535" s="64">
        <v>44462</v>
      </c>
      <c r="F3535" s="65">
        <v>44462</v>
      </c>
      <c r="G3535" s="64">
        <v>44462.917878587963</v>
      </c>
    </row>
    <row r="3536" spans="1:7" outlineLevel="1" x14ac:dyDescent="0.25">
      <c r="A3536" t="s">
        <v>109</v>
      </c>
      <c r="B3536" t="str">
        <f t="shared" si="55"/>
        <v>TWD44461</v>
      </c>
      <c r="C3536" s="36" t="s">
        <v>332</v>
      </c>
      <c r="D3536" s="63">
        <v>4.5949999999999998E-2</v>
      </c>
      <c r="E3536" s="64">
        <v>44461</v>
      </c>
      <c r="F3536" s="65">
        <v>44461</v>
      </c>
      <c r="G3536" s="64">
        <v>44461.917839004629</v>
      </c>
    </row>
    <row r="3537" spans="1:7" outlineLevel="1" x14ac:dyDescent="0.25">
      <c r="A3537" t="s">
        <v>109</v>
      </c>
      <c r="B3537" t="str">
        <f t="shared" si="55"/>
        <v>TWD44460</v>
      </c>
      <c r="C3537" s="36" t="s">
        <v>332</v>
      </c>
      <c r="D3537" s="63">
        <v>4.6100000000000002E-2</v>
      </c>
      <c r="E3537" s="64">
        <v>44460</v>
      </c>
      <c r="F3537" s="65">
        <v>44460</v>
      </c>
      <c r="G3537" s="64">
        <v>44460.917817013891</v>
      </c>
    </row>
    <row r="3538" spans="1:7" outlineLevel="1" x14ac:dyDescent="0.25">
      <c r="A3538" t="s">
        <v>109</v>
      </c>
      <c r="B3538" t="str">
        <f t="shared" si="55"/>
        <v>TWD44459</v>
      </c>
      <c r="C3538" s="36" t="s">
        <v>332</v>
      </c>
      <c r="D3538" s="63">
        <v>4.6080000000000003E-2</v>
      </c>
      <c r="E3538" s="64">
        <v>44459</v>
      </c>
      <c r="F3538" s="65">
        <v>44459</v>
      </c>
      <c r="G3538" s="64">
        <v>44459.917747418978</v>
      </c>
    </row>
    <row r="3539" spans="1:7" outlineLevel="1" x14ac:dyDescent="0.25">
      <c r="A3539" t="s">
        <v>109</v>
      </c>
      <c r="B3539" t="str">
        <f t="shared" si="55"/>
        <v>TWD44456</v>
      </c>
      <c r="C3539" s="36" t="s">
        <v>332</v>
      </c>
      <c r="D3539" s="63">
        <v>4.582E-2</v>
      </c>
      <c r="E3539" s="64">
        <v>44456</v>
      </c>
      <c r="F3539" s="65">
        <v>44458</v>
      </c>
      <c r="G3539" s="64">
        <v>44456.917653553239</v>
      </c>
    </row>
    <row r="3540" spans="1:7" outlineLevel="1" x14ac:dyDescent="0.25">
      <c r="A3540" t="s">
        <v>109</v>
      </c>
      <c r="B3540" t="str">
        <f t="shared" si="55"/>
        <v>TWD44455</v>
      </c>
      <c r="C3540" s="36" t="s">
        <v>332</v>
      </c>
      <c r="D3540" s="63">
        <v>4.5679999999999998E-2</v>
      </c>
      <c r="E3540" s="64">
        <v>44455</v>
      </c>
      <c r="F3540" s="65">
        <v>44455</v>
      </c>
      <c r="G3540" s="64">
        <v>44455.917641932872</v>
      </c>
    </row>
    <row r="3541" spans="1:7" outlineLevel="1" x14ac:dyDescent="0.25">
      <c r="A3541" t="s">
        <v>109</v>
      </c>
      <c r="B3541" t="str">
        <f t="shared" si="55"/>
        <v>TWD44454</v>
      </c>
      <c r="C3541" s="36" t="s">
        <v>332</v>
      </c>
      <c r="D3541" s="63">
        <v>4.5710000000000001E-2</v>
      </c>
      <c r="E3541" s="64">
        <v>44454</v>
      </c>
      <c r="F3541" s="65">
        <v>44454</v>
      </c>
      <c r="G3541" s="64">
        <v>44454.917585960648</v>
      </c>
    </row>
    <row r="3542" spans="1:7" outlineLevel="1" x14ac:dyDescent="0.25">
      <c r="A3542" t="s">
        <v>109</v>
      </c>
      <c r="B3542" t="str">
        <f t="shared" si="55"/>
        <v>TWD44453</v>
      </c>
      <c r="C3542" s="36" t="s">
        <v>332</v>
      </c>
      <c r="D3542" s="63">
        <v>4.573E-2</v>
      </c>
      <c r="E3542" s="64">
        <v>44453</v>
      </c>
      <c r="F3542" s="65">
        <v>44453</v>
      </c>
      <c r="G3542" s="64">
        <v>44453.917549039354</v>
      </c>
    </row>
    <row r="3543" spans="1:7" outlineLevel="1" x14ac:dyDescent="0.25">
      <c r="A3543" t="s">
        <v>109</v>
      </c>
      <c r="B3543" t="str">
        <f t="shared" si="55"/>
        <v>TWD44452</v>
      </c>
      <c r="C3543" s="36" t="s">
        <v>332</v>
      </c>
      <c r="D3543" s="63">
        <v>4.573E-2</v>
      </c>
      <c r="E3543" s="64">
        <v>44452</v>
      </c>
      <c r="F3543" s="65">
        <v>44452</v>
      </c>
      <c r="G3543" s="64">
        <v>44452.917141053244</v>
      </c>
    </row>
    <row r="3544" spans="1:7" outlineLevel="1" x14ac:dyDescent="0.25">
      <c r="A3544" t="s">
        <v>109</v>
      </c>
      <c r="B3544" t="str">
        <f t="shared" si="55"/>
        <v>TWD44449</v>
      </c>
      <c r="C3544" s="36" t="s">
        <v>332</v>
      </c>
      <c r="D3544" s="63">
        <v>4.5699999999999998E-2</v>
      </c>
      <c r="E3544" s="64">
        <v>44449</v>
      </c>
      <c r="F3544" s="65">
        <v>44451</v>
      </c>
      <c r="G3544" s="64">
        <v>44449.917072071759</v>
      </c>
    </row>
    <row r="3545" spans="1:7" outlineLevel="1" x14ac:dyDescent="0.25">
      <c r="A3545" t="s">
        <v>109</v>
      </c>
      <c r="B3545" t="str">
        <f t="shared" si="55"/>
        <v>TWD44448</v>
      </c>
      <c r="C3545" s="36" t="s">
        <v>332</v>
      </c>
      <c r="D3545" s="63">
        <v>4.573E-2</v>
      </c>
      <c r="E3545" s="64">
        <v>44448</v>
      </c>
      <c r="F3545" s="65">
        <v>44448</v>
      </c>
      <c r="G3545" s="64">
        <v>44448.916998726854</v>
      </c>
    </row>
    <row r="3546" spans="1:7" outlineLevel="1" x14ac:dyDescent="0.25">
      <c r="A3546" t="s">
        <v>109</v>
      </c>
      <c r="B3546" t="str">
        <f t="shared" si="55"/>
        <v>TWD44447</v>
      </c>
      <c r="C3546" s="36" t="s">
        <v>332</v>
      </c>
      <c r="D3546" s="63">
        <v>4.573E-2</v>
      </c>
      <c r="E3546" s="64">
        <v>44447</v>
      </c>
      <c r="F3546" s="65">
        <v>44447</v>
      </c>
      <c r="G3546" s="64">
        <v>44447.916981365743</v>
      </c>
    </row>
    <row r="3547" spans="1:7" outlineLevel="1" x14ac:dyDescent="0.25">
      <c r="A3547" t="s">
        <v>109</v>
      </c>
      <c r="B3547" t="str">
        <f t="shared" si="55"/>
        <v>TWD44446</v>
      </c>
      <c r="C3547" s="36" t="s">
        <v>332</v>
      </c>
      <c r="D3547" s="63">
        <v>4.5659999999999999E-2</v>
      </c>
      <c r="E3547" s="64">
        <v>44446</v>
      </c>
      <c r="F3547" s="65">
        <v>44446</v>
      </c>
      <c r="G3547" s="64">
        <v>44446.91695471065</v>
      </c>
    </row>
    <row r="3548" spans="1:7" outlineLevel="1" x14ac:dyDescent="0.25">
      <c r="A3548" t="s">
        <v>109</v>
      </c>
      <c r="B3548" t="str">
        <f t="shared" si="55"/>
        <v>TWD44442</v>
      </c>
      <c r="C3548" s="36" t="s">
        <v>332</v>
      </c>
      <c r="D3548" s="63">
        <v>4.5319999999999999E-2</v>
      </c>
      <c r="E3548" s="64">
        <v>44442</v>
      </c>
      <c r="F3548" s="65">
        <v>44445</v>
      </c>
      <c r="G3548" s="64">
        <v>44442.916798726852</v>
      </c>
    </row>
    <row r="3549" spans="1:7" outlineLevel="1" x14ac:dyDescent="0.25">
      <c r="A3549" t="s">
        <v>109</v>
      </c>
      <c r="B3549" t="str">
        <f t="shared" si="55"/>
        <v>TWD44441</v>
      </c>
      <c r="C3549" s="36" t="s">
        <v>332</v>
      </c>
      <c r="D3549" s="63">
        <v>4.5429999999999998E-2</v>
      </c>
      <c r="E3549" s="64">
        <v>44441</v>
      </c>
      <c r="F3549" s="65">
        <v>44441</v>
      </c>
      <c r="G3549" s="64">
        <v>44441.916770370372</v>
      </c>
    </row>
    <row r="3550" spans="1:7" outlineLevel="1" x14ac:dyDescent="0.25">
      <c r="A3550" t="s">
        <v>109</v>
      </c>
      <c r="B3550" t="str">
        <f t="shared" si="55"/>
        <v>TWD44440</v>
      </c>
      <c r="C3550" s="36" t="s">
        <v>332</v>
      </c>
      <c r="D3550" s="63">
        <v>4.5469999999999997E-2</v>
      </c>
      <c r="E3550" s="64">
        <v>44440</v>
      </c>
      <c r="F3550" s="65">
        <v>44440</v>
      </c>
      <c r="G3550" s="64">
        <v>44440.916771493059</v>
      </c>
    </row>
    <row r="3551" spans="1:7" outlineLevel="1" x14ac:dyDescent="0.25">
      <c r="A3551" t="s">
        <v>109</v>
      </c>
      <c r="B3551" t="str">
        <f t="shared" si="55"/>
        <v>TWD44439</v>
      </c>
      <c r="C3551" s="36" t="s">
        <v>332</v>
      </c>
      <c r="D3551" s="63">
        <v>4.5620000000000001E-2</v>
      </c>
      <c r="E3551" s="64">
        <v>44439</v>
      </c>
      <c r="F3551" s="65">
        <v>44439</v>
      </c>
      <c r="G3551" s="64">
        <v>44439.920156793982</v>
      </c>
    </row>
    <row r="3552" spans="1:7" outlineLevel="1" x14ac:dyDescent="0.25">
      <c r="A3552" t="s">
        <v>109</v>
      </c>
      <c r="B3552" t="str">
        <f t="shared" si="55"/>
        <v>TWD44438</v>
      </c>
      <c r="C3552" s="36" t="s">
        <v>332</v>
      </c>
      <c r="D3552" s="63">
        <v>4.5379999999999997E-2</v>
      </c>
      <c r="E3552" s="64">
        <v>44438</v>
      </c>
      <c r="F3552" s="65">
        <v>44438</v>
      </c>
      <c r="G3552" s="64">
        <v>44438.92015578704</v>
      </c>
    </row>
    <row r="3553" spans="1:7" outlineLevel="1" x14ac:dyDescent="0.25">
      <c r="A3553" t="s">
        <v>109</v>
      </c>
      <c r="B3553" t="str">
        <f t="shared" si="55"/>
        <v>TWD44435</v>
      </c>
      <c r="C3553" s="36" t="s">
        <v>332</v>
      </c>
      <c r="D3553" s="63">
        <v>4.53E-2</v>
      </c>
      <c r="E3553" s="64">
        <v>44435</v>
      </c>
      <c r="F3553" s="65">
        <v>44437</v>
      </c>
      <c r="G3553" s="64">
        <v>44435.920084837962</v>
      </c>
    </row>
    <row r="3554" spans="1:7" outlineLevel="1" x14ac:dyDescent="0.25">
      <c r="A3554" t="s">
        <v>109</v>
      </c>
      <c r="B3554" t="str">
        <f t="shared" si="55"/>
        <v>TWD44434</v>
      </c>
      <c r="C3554" s="36" t="s">
        <v>332</v>
      </c>
      <c r="D3554" s="63">
        <v>4.5289999999999997E-2</v>
      </c>
      <c r="E3554" s="64">
        <v>44434</v>
      </c>
      <c r="F3554" s="65">
        <v>44434</v>
      </c>
      <c r="G3554" s="64">
        <v>44434.919944907408</v>
      </c>
    </row>
    <row r="3555" spans="1:7" outlineLevel="1" x14ac:dyDescent="0.25">
      <c r="A3555" t="s">
        <v>109</v>
      </c>
      <c r="B3555" t="str">
        <f t="shared" si="55"/>
        <v>TWD44433</v>
      </c>
      <c r="C3555" s="36" t="s">
        <v>332</v>
      </c>
      <c r="D3555" s="63">
        <v>4.521E-2</v>
      </c>
      <c r="E3555" s="64">
        <v>44433</v>
      </c>
      <c r="F3555" s="65">
        <v>44433</v>
      </c>
      <c r="G3555" s="64">
        <v>44433.919950543983</v>
      </c>
    </row>
    <row r="3556" spans="1:7" outlineLevel="1" x14ac:dyDescent="0.25">
      <c r="A3556" t="s">
        <v>109</v>
      </c>
      <c r="B3556" t="str">
        <f t="shared" si="55"/>
        <v>TWD44432</v>
      </c>
      <c r="C3556" s="36" t="s">
        <v>332</v>
      </c>
      <c r="D3556" s="63">
        <v>4.5130000000000003E-2</v>
      </c>
      <c r="E3556" s="64">
        <v>44432</v>
      </c>
      <c r="F3556" s="65">
        <v>44432</v>
      </c>
      <c r="G3556" s="64">
        <v>44432.919876006941</v>
      </c>
    </row>
    <row r="3557" spans="1:7" outlineLevel="1" x14ac:dyDescent="0.25">
      <c r="A3557" t="s">
        <v>109</v>
      </c>
      <c r="B3557" t="str">
        <f t="shared" si="55"/>
        <v>TWD44431</v>
      </c>
      <c r="C3557" s="36" t="s">
        <v>332</v>
      </c>
      <c r="D3557" s="63">
        <v>4.5379999999999997E-2</v>
      </c>
      <c r="E3557" s="64">
        <v>44431</v>
      </c>
      <c r="F3557" s="65">
        <v>44431</v>
      </c>
      <c r="G3557" s="64">
        <v>44431.919861076392</v>
      </c>
    </row>
    <row r="3558" spans="1:7" outlineLevel="1" x14ac:dyDescent="0.25">
      <c r="A3558" t="s">
        <v>109</v>
      </c>
      <c r="B3558" t="str">
        <f t="shared" si="55"/>
        <v>TWD44428</v>
      </c>
      <c r="C3558" s="36" t="s">
        <v>332</v>
      </c>
      <c r="D3558" s="63">
        <v>4.589E-2</v>
      </c>
      <c r="E3558" s="64">
        <v>44428</v>
      </c>
      <c r="F3558" s="65">
        <v>44430</v>
      </c>
      <c r="G3558" s="64">
        <v>44428.918752627316</v>
      </c>
    </row>
    <row r="3559" spans="1:7" outlineLevel="1" x14ac:dyDescent="0.25">
      <c r="A3559" t="s">
        <v>109</v>
      </c>
      <c r="B3559" t="str">
        <f t="shared" si="55"/>
        <v>TWD44427</v>
      </c>
      <c r="C3559" s="36" t="s">
        <v>332</v>
      </c>
      <c r="D3559" s="63">
        <v>4.5650000000000003E-2</v>
      </c>
      <c r="E3559" s="64">
        <v>44427</v>
      </c>
      <c r="F3559" s="65">
        <v>44427</v>
      </c>
      <c r="G3559" s="64">
        <v>44427.918716400462</v>
      </c>
    </row>
    <row r="3560" spans="1:7" outlineLevel="1" x14ac:dyDescent="0.25">
      <c r="A3560" t="s">
        <v>109</v>
      </c>
      <c r="B3560" t="str">
        <f t="shared" si="55"/>
        <v>TWD44426</v>
      </c>
      <c r="C3560" s="36" t="s">
        <v>332</v>
      </c>
      <c r="D3560" s="63">
        <v>4.5330000000000002E-2</v>
      </c>
      <c r="E3560" s="64">
        <v>44426</v>
      </c>
      <c r="F3560" s="65">
        <v>44426</v>
      </c>
      <c r="G3560" s="64">
        <v>44426.918656631948</v>
      </c>
    </row>
    <row r="3561" spans="1:7" outlineLevel="1" x14ac:dyDescent="0.25">
      <c r="A3561" t="s">
        <v>109</v>
      </c>
      <c r="B3561" t="str">
        <f t="shared" si="55"/>
        <v>TWD44425</v>
      </c>
      <c r="C3561" s="36" t="s">
        <v>332</v>
      </c>
      <c r="D3561" s="63">
        <v>4.5220000000000003E-2</v>
      </c>
      <c r="E3561" s="64">
        <v>44425</v>
      </c>
      <c r="F3561" s="65">
        <v>44425</v>
      </c>
      <c r="G3561" s="64">
        <v>44425.918660914351</v>
      </c>
    </row>
    <row r="3562" spans="1:7" outlineLevel="1" x14ac:dyDescent="0.25">
      <c r="A3562" t="s">
        <v>109</v>
      </c>
      <c r="B3562" t="str">
        <f t="shared" si="55"/>
        <v>TWD44424</v>
      </c>
      <c r="C3562" s="36" t="s">
        <v>332</v>
      </c>
      <c r="D3562" s="63">
        <v>4.5170000000000002E-2</v>
      </c>
      <c r="E3562" s="64">
        <v>44424</v>
      </c>
      <c r="F3562" s="65">
        <v>44424</v>
      </c>
      <c r="G3562" s="64">
        <v>44424.918611493056</v>
      </c>
    </row>
    <row r="3563" spans="1:7" outlineLevel="1" x14ac:dyDescent="0.25">
      <c r="A3563" t="s">
        <v>109</v>
      </c>
      <c r="B3563" t="str">
        <f t="shared" si="55"/>
        <v>TWD44421</v>
      </c>
      <c r="C3563" s="36" t="s">
        <v>332</v>
      </c>
      <c r="D3563" s="63">
        <v>4.4970000000000003E-2</v>
      </c>
      <c r="E3563" s="64">
        <v>44421</v>
      </c>
      <c r="F3563" s="65">
        <v>44423</v>
      </c>
      <c r="G3563" s="64">
        <v>44421.918543518521</v>
      </c>
    </row>
    <row r="3564" spans="1:7" outlineLevel="1" x14ac:dyDescent="0.25">
      <c r="A3564" t="s">
        <v>109</v>
      </c>
      <c r="B3564" t="str">
        <f t="shared" si="55"/>
        <v>TWD44420</v>
      </c>
      <c r="C3564" s="36" t="s">
        <v>332</v>
      </c>
      <c r="D3564" s="63">
        <v>4.5010000000000001E-2</v>
      </c>
      <c r="E3564" s="64">
        <v>44420</v>
      </c>
      <c r="F3564" s="65">
        <v>44420</v>
      </c>
      <c r="G3564" s="64">
        <v>44420.918509293981</v>
      </c>
    </row>
    <row r="3565" spans="1:7" outlineLevel="1" x14ac:dyDescent="0.25">
      <c r="A3565" t="s">
        <v>109</v>
      </c>
      <c r="B3565" t="str">
        <f t="shared" si="55"/>
        <v>TWD44419</v>
      </c>
      <c r="C3565" s="36" t="s">
        <v>332</v>
      </c>
      <c r="D3565" s="63">
        <v>4.4940000000000001E-2</v>
      </c>
      <c r="E3565" s="64">
        <v>44419</v>
      </c>
      <c r="F3565" s="65">
        <v>44419</v>
      </c>
      <c r="G3565" s="64">
        <v>44419.918441747686</v>
      </c>
    </row>
    <row r="3566" spans="1:7" outlineLevel="1" x14ac:dyDescent="0.25">
      <c r="A3566" t="s">
        <v>109</v>
      </c>
      <c r="B3566" t="str">
        <f t="shared" si="55"/>
        <v>TWD44418</v>
      </c>
      <c r="C3566" s="36" t="s">
        <v>332</v>
      </c>
      <c r="D3566" s="63">
        <v>4.5030000000000001E-2</v>
      </c>
      <c r="E3566" s="64">
        <v>44418</v>
      </c>
      <c r="F3566" s="65">
        <v>44418</v>
      </c>
      <c r="G3566" s="64">
        <v>44418.918465277777</v>
      </c>
    </row>
    <row r="3567" spans="1:7" outlineLevel="1" x14ac:dyDescent="0.25">
      <c r="A3567" t="s">
        <v>109</v>
      </c>
      <c r="B3567" t="str">
        <f t="shared" si="55"/>
        <v>TWD44417</v>
      </c>
      <c r="C3567" s="36" t="s">
        <v>332</v>
      </c>
      <c r="D3567" s="63">
        <v>4.5150000000000003E-2</v>
      </c>
      <c r="E3567" s="64">
        <v>44417</v>
      </c>
      <c r="F3567" s="65">
        <v>44417</v>
      </c>
      <c r="G3567" s="64">
        <v>44417.918424386575</v>
      </c>
    </row>
    <row r="3568" spans="1:7" outlineLevel="1" x14ac:dyDescent="0.25">
      <c r="A3568" t="s">
        <v>109</v>
      </c>
      <c r="B3568" t="str">
        <f t="shared" si="55"/>
        <v>TWD44414</v>
      </c>
      <c r="C3568" s="36" t="s">
        <v>332</v>
      </c>
      <c r="D3568" s="63">
        <v>4.5089999999999998E-2</v>
      </c>
      <c r="E3568" s="64">
        <v>44414</v>
      </c>
      <c r="F3568" s="65">
        <v>44416</v>
      </c>
      <c r="G3568" s="64">
        <v>44414.918323576392</v>
      </c>
    </row>
    <row r="3569" spans="1:7" outlineLevel="1" x14ac:dyDescent="0.25">
      <c r="A3569" t="s">
        <v>109</v>
      </c>
      <c r="B3569" t="str">
        <f t="shared" si="55"/>
        <v>TWD44413</v>
      </c>
      <c r="C3569" s="36" t="s">
        <v>332</v>
      </c>
      <c r="D3569" s="63">
        <v>4.4999999999999998E-2</v>
      </c>
      <c r="E3569" s="64">
        <v>44413</v>
      </c>
      <c r="F3569" s="65">
        <v>44413</v>
      </c>
      <c r="G3569" s="64">
        <v>44413.918310763889</v>
      </c>
    </row>
    <row r="3570" spans="1:7" outlineLevel="1" x14ac:dyDescent="0.25">
      <c r="A3570" t="s">
        <v>109</v>
      </c>
      <c r="B3570" t="str">
        <f t="shared" si="55"/>
        <v>TWD44412</v>
      </c>
      <c r="C3570" s="36" t="s">
        <v>332</v>
      </c>
      <c r="D3570" s="63">
        <v>4.5159999999999999E-2</v>
      </c>
      <c r="E3570" s="64">
        <v>44412</v>
      </c>
      <c r="F3570" s="65">
        <v>44412</v>
      </c>
      <c r="G3570" s="64">
        <v>44412.918273298608</v>
      </c>
    </row>
    <row r="3571" spans="1:7" outlineLevel="1" x14ac:dyDescent="0.25">
      <c r="A3571" t="s">
        <v>109</v>
      </c>
      <c r="B3571" t="str">
        <f t="shared" si="55"/>
        <v>TWD44411</v>
      </c>
      <c r="C3571" s="36" t="s">
        <v>332</v>
      </c>
      <c r="D3571" s="63">
        <v>4.4940000000000001E-2</v>
      </c>
      <c r="E3571" s="64">
        <v>44411</v>
      </c>
      <c r="F3571" s="65">
        <v>44411</v>
      </c>
      <c r="G3571" s="64">
        <v>44411.918228668983</v>
      </c>
    </row>
    <row r="3572" spans="1:7" outlineLevel="1" x14ac:dyDescent="0.25">
      <c r="A3572" t="s">
        <v>109</v>
      </c>
      <c r="B3572" t="str">
        <f t="shared" si="55"/>
        <v>TWD44407</v>
      </c>
      <c r="C3572" s="36" t="s">
        <v>332</v>
      </c>
      <c r="D3572" s="63">
        <v>4.4609999999999997E-2</v>
      </c>
      <c r="E3572" s="64">
        <v>44407</v>
      </c>
      <c r="F3572" s="65">
        <v>44410</v>
      </c>
      <c r="G3572" s="64">
        <v>44407.919968518516</v>
      </c>
    </row>
    <row r="3573" spans="1:7" outlineLevel="1" x14ac:dyDescent="0.25">
      <c r="A3573" t="s">
        <v>109</v>
      </c>
      <c r="B3573" t="str">
        <f t="shared" si="55"/>
        <v>TWD44406</v>
      </c>
      <c r="C3573" s="36" t="s">
        <v>332</v>
      </c>
      <c r="D3573" s="63">
        <v>4.4630000000000003E-2</v>
      </c>
      <c r="E3573" s="64">
        <v>44406</v>
      </c>
      <c r="F3573" s="65">
        <v>44406</v>
      </c>
      <c r="G3573" s="64">
        <v>44406.919904664355</v>
      </c>
    </row>
    <row r="3574" spans="1:7" outlineLevel="1" x14ac:dyDescent="0.25">
      <c r="A3574" t="s">
        <v>109</v>
      </c>
      <c r="B3574" t="str">
        <f t="shared" si="55"/>
        <v>TWD44405</v>
      </c>
      <c r="C3574" s="36" t="s">
        <v>332</v>
      </c>
      <c r="D3574" s="63">
        <v>4.4929999999999998E-2</v>
      </c>
      <c r="E3574" s="64">
        <v>44405</v>
      </c>
      <c r="F3574" s="65">
        <v>44405</v>
      </c>
      <c r="G3574" s="64">
        <v>44405.919886111114</v>
      </c>
    </row>
    <row r="3575" spans="1:7" outlineLevel="1" x14ac:dyDescent="0.25">
      <c r="A3575" t="s">
        <v>109</v>
      </c>
      <c r="B3575" t="str">
        <f t="shared" si="55"/>
        <v>TWD44404</v>
      </c>
      <c r="C3575" s="36" t="s">
        <v>332</v>
      </c>
      <c r="D3575" s="63">
        <v>4.4830000000000002E-2</v>
      </c>
      <c r="E3575" s="64">
        <v>44404</v>
      </c>
      <c r="F3575" s="65">
        <v>44404</v>
      </c>
      <c r="G3575" s="64">
        <v>44404.919855983797</v>
      </c>
    </row>
    <row r="3576" spans="1:7" outlineLevel="1" x14ac:dyDescent="0.25">
      <c r="A3576" t="s">
        <v>109</v>
      </c>
      <c r="B3576" t="str">
        <f t="shared" si="55"/>
        <v>TWD44403</v>
      </c>
      <c r="C3576" s="36" t="s">
        <v>332</v>
      </c>
      <c r="D3576" s="63">
        <v>4.4729999999999999E-2</v>
      </c>
      <c r="E3576" s="64">
        <v>44403</v>
      </c>
      <c r="F3576" s="65">
        <v>44403</v>
      </c>
      <c r="G3576" s="64">
        <v>44403.919816168978</v>
      </c>
    </row>
    <row r="3577" spans="1:7" outlineLevel="1" x14ac:dyDescent="0.25">
      <c r="A3577" t="s">
        <v>109</v>
      </c>
      <c r="B3577" t="str">
        <f t="shared" si="55"/>
        <v>TWD44400</v>
      </c>
      <c r="C3577" s="36" t="s">
        <v>332</v>
      </c>
      <c r="D3577" s="63">
        <v>4.4850000000000001E-2</v>
      </c>
      <c r="E3577" s="64">
        <v>44400</v>
      </c>
      <c r="F3577" s="65">
        <v>44402</v>
      </c>
      <c r="G3577" s="64">
        <v>44400.920062534722</v>
      </c>
    </row>
    <row r="3578" spans="1:7" outlineLevel="1" x14ac:dyDescent="0.25">
      <c r="A3578" t="s">
        <v>109</v>
      </c>
      <c r="B3578" t="str">
        <f t="shared" si="55"/>
        <v>TWD44399</v>
      </c>
      <c r="C3578" s="36" t="s">
        <v>332</v>
      </c>
      <c r="D3578" s="63">
        <v>4.4850000000000001E-2</v>
      </c>
      <c r="E3578" s="64">
        <v>44399</v>
      </c>
      <c r="F3578" s="65">
        <v>44399</v>
      </c>
      <c r="G3578" s="64">
        <v>44399.920058993055</v>
      </c>
    </row>
    <row r="3579" spans="1:7" outlineLevel="1" x14ac:dyDescent="0.25">
      <c r="A3579" t="s">
        <v>109</v>
      </c>
      <c r="B3579" t="str">
        <f t="shared" si="55"/>
        <v>TWD44398</v>
      </c>
      <c r="C3579" s="36" t="s">
        <v>332</v>
      </c>
      <c r="D3579" s="63">
        <v>4.4929999999999998E-2</v>
      </c>
      <c r="E3579" s="64">
        <v>44398</v>
      </c>
      <c r="F3579" s="65">
        <v>44398</v>
      </c>
      <c r="G3579" s="64">
        <v>44398.919481446763</v>
      </c>
    </row>
    <row r="3580" spans="1:7" outlineLevel="1" x14ac:dyDescent="0.25">
      <c r="A3580" t="s">
        <v>109</v>
      </c>
      <c r="B3580" t="str">
        <f t="shared" si="55"/>
        <v>TWD44397</v>
      </c>
      <c r="C3580" s="36" t="s">
        <v>332</v>
      </c>
      <c r="D3580" s="63">
        <v>4.5379999999999997E-2</v>
      </c>
      <c r="E3580" s="64">
        <v>44397</v>
      </c>
      <c r="F3580" s="65">
        <v>44397</v>
      </c>
      <c r="G3580" s="64">
        <v>44397.919423692132</v>
      </c>
    </row>
    <row r="3581" spans="1:7" outlineLevel="1" x14ac:dyDescent="0.25">
      <c r="A3581" t="s">
        <v>109</v>
      </c>
      <c r="B3581" t="str">
        <f t="shared" si="55"/>
        <v>TWD44396</v>
      </c>
      <c r="C3581" s="36" t="s">
        <v>332</v>
      </c>
      <c r="D3581" s="63">
        <v>4.5420000000000002E-2</v>
      </c>
      <c r="E3581" s="64">
        <v>44396</v>
      </c>
      <c r="F3581" s="65">
        <v>44396</v>
      </c>
      <c r="G3581" s="64">
        <v>44396.919414351854</v>
      </c>
    </row>
    <row r="3582" spans="1:7" outlineLevel="1" x14ac:dyDescent="0.25">
      <c r="A3582" t="s">
        <v>109</v>
      </c>
      <c r="B3582" t="str">
        <f t="shared" si="55"/>
        <v>TWD44393</v>
      </c>
      <c r="C3582" s="36" t="s">
        <v>332</v>
      </c>
      <c r="D3582" s="63">
        <v>4.4999999999999998E-2</v>
      </c>
      <c r="E3582" s="64">
        <v>44393</v>
      </c>
      <c r="F3582" s="65">
        <v>44395</v>
      </c>
      <c r="G3582" s="64">
        <v>44393.919365127316</v>
      </c>
    </row>
    <row r="3583" spans="1:7" outlineLevel="1" x14ac:dyDescent="0.25">
      <c r="A3583" t="s">
        <v>109</v>
      </c>
      <c r="B3583" t="str">
        <f t="shared" si="55"/>
        <v>TWD44392</v>
      </c>
      <c r="C3583" s="36" t="s">
        <v>332</v>
      </c>
      <c r="D3583" s="63">
        <v>4.5019999999999998E-2</v>
      </c>
      <c r="E3583" s="64">
        <v>44392</v>
      </c>
      <c r="F3583" s="65">
        <v>44392</v>
      </c>
      <c r="G3583" s="64">
        <v>44392.919299687499</v>
      </c>
    </row>
    <row r="3584" spans="1:7" outlineLevel="1" x14ac:dyDescent="0.25">
      <c r="A3584" t="s">
        <v>109</v>
      </c>
      <c r="B3584" t="str">
        <f t="shared" si="55"/>
        <v>TWD44391</v>
      </c>
      <c r="C3584" s="36" t="s">
        <v>332</v>
      </c>
      <c r="D3584" s="63">
        <v>4.4639999999999999E-2</v>
      </c>
      <c r="E3584" s="64">
        <v>44391</v>
      </c>
      <c r="F3584" s="65">
        <v>44391</v>
      </c>
      <c r="G3584" s="64">
        <v>44391.919279594906</v>
      </c>
    </row>
    <row r="3585" spans="1:7" outlineLevel="1" x14ac:dyDescent="0.25">
      <c r="A3585" t="s">
        <v>109</v>
      </c>
      <c r="B3585" t="str">
        <f t="shared" si="55"/>
        <v>TWD44390</v>
      </c>
      <c r="C3585" s="36" t="s">
        <v>332</v>
      </c>
      <c r="D3585" s="63">
        <v>4.4659999999999998E-2</v>
      </c>
      <c r="E3585" s="64">
        <v>44390</v>
      </c>
      <c r="F3585" s="65">
        <v>44390</v>
      </c>
      <c r="G3585" s="64">
        <v>44390.919258182868</v>
      </c>
    </row>
    <row r="3586" spans="1:7" outlineLevel="1" x14ac:dyDescent="0.25">
      <c r="A3586" t="s">
        <v>109</v>
      </c>
      <c r="B3586" t="str">
        <f t="shared" si="55"/>
        <v>TWD44389</v>
      </c>
      <c r="C3586" s="36" t="s">
        <v>332</v>
      </c>
      <c r="D3586" s="63">
        <v>4.453E-2</v>
      </c>
      <c r="E3586" s="64">
        <v>44389</v>
      </c>
      <c r="F3586" s="65">
        <v>44389</v>
      </c>
      <c r="G3586" s="64">
        <v>44389.919246030091</v>
      </c>
    </row>
    <row r="3587" spans="1:7" outlineLevel="1" x14ac:dyDescent="0.25">
      <c r="A3587" t="s">
        <v>109</v>
      </c>
      <c r="B3587" t="str">
        <f t="shared" si="55"/>
        <v>TWD44386</v>
      </c>
      <c r="C3587" s="36" t="s">
        <v>332</v>
      </c>
      <c r="D3587" s="63">
        <v>4.4569999999999999E-2</v>
      </c>
      <c r="E3587" s="64">
        <v>44386</v>
      </c>
      <c r="F3587" s="65">
        <v>44388</v>
      </c>
      <c r="G3587" s="64">
        <v>44386.919127974536</v>
      </c>
    </row>
    <row r="3588" spans="1:7" outlineLevel="1" x14ac:dyDescent="0.25">
      <c r="A3588" t="s">
        <v>109</v>
      </c>
      <c r="B3588" t="str">
        <f t="shared" si="55"/>
        <v>TWD44385</v>
      </c>
      <c r="C3588" s="36" t="s">
        <v>332</v>
      </c>
      <c r="D3588" s="63">
        <v>4.4749999999999998E-2</v>
      </c>
      <c r="E3588" s="64">
        <v>44385</v>
      </c>
      <c r="F3588" s="65">
        <v>44385</v>
      </c>
      <c r="G3588" s="64">
        <v>44385.91910806713</v>
      </c>
    </row>
    <row r="3589" spans="1:7" outlineLevel="1" x14ac:dyDescent="0.25">
      <c r="A3589" t="s">
        <v>109</v>
      </c>
      <c r="B3589" t="str">
        <f t="shared" si="55"/>
        <v>TWD44384</v>
      </c>
      <c r="C3589" s="36" t="s">
        <v>332</v>
      </c>
      <c r="D3589" s="63">
        <v>4.4560000000000002E-2</v>
      </c>
      <c r="E3589" s="64">
        <v>44384</v>
      </c>
      <c r="F3589" s="65">
        <v>44384</v>
      </c>
      <c r="G3589" s="64">
        <v>44384.919045949071</v>
      </c>
    </row>
    <row r="3590" spans="1:7" outlineLevel="1" x14ac:dyDescent="0.25">
      <c r="A3590" t="s">
        <v>109</v>
      </c>
      <c r="B3590" t="str">
        <f t="shared" ref="B3590:B3653" si="56">C3590&amp;E3590</f>
        <v>TWD44383</v>
      </c>
      <c r="C3590" s="36" t="s">
        <v>332</v>
      </c>
      <c r="D3590" s="63">
        <v>4.4470000000000003E-2</v>
      </c>
      <c r="E3590" s="64">
        <v>44383</v>
      </c>
      <c r="F3590" s="65">
        <v>44383</v>
      </c>
      <c r="G3590" s="64">
        <v>44383.919047569441</v>
      </c>
    </row>
    <row r="3591" spans="1:7" outlineLevel="1" x14ac:dyDescent="0.25">
      <c r="A3591" t="s">
        <v>109</v>
      </c>
      <c r="B3591" t="str">
        <f t="shared" si="56"/>
        <v>TWD44382</v>
      </c>
      <c r="C3591" s="36" t="s">
        <v>332</v>
      </c>
      <c r="D3591" s="63">
        <v>4.4260000000000001E-2</v>
      </c>
      <c r="E3591" s="64">
        <v>44382</v>
      </c>
      <c r="F3591" s="65">
        <v>44382</v>
      </c>
      <c r="G3591" s="64">
        <v>44382.91898545139</v>
      </c>
    </row>
    <row r="3592" spans="1:7" outlineLevel="1" x14ac:dyDescent="0.25">
      <c r="A3592" t="s">
        <v>109</v>
      </c>
      <c r="B3592" t="str">
        <f t="shared" si="56"/>
        <v>TWD44379</v>
      </c>
      <c r="C3592" s="36" t="s">
        <v>332</v>
      </c>
      <c r="D3592" s="63">
        <v>4.4200000000000003E-2</v>
      </c>
      <c r="E3592" s="64">
        <v>44379</v>
      </c>
      <c r="F3592" s="65">
        <v>44381</v>
      </c>
      <c r="G3592" s="64">
        <v>44379.918892048612</v>
      </c>
    </row>
    <row r="3593" spans="1:7" outlineLevel="1" x14ac:dyDescent="0.25">
      <c r="A3593" t="s">
        <v>109</v>
      </c>
      <c r="B3593" t="str">
        <f t="shared" si="56"/>
        <v>TWD44377</v>
      </c>
      <c r="C3593" s="36" t="s">
        <v>332</v>
      </c>
      <c r="D3593" s="63">
        <v>4.4409999999999998E-2</v>
      </c>
      <c r="E3593" s="64">
        <v>44377</v>
      </c>
      <c r="F3593" s="65">
        <v>44378</v>
      </c>
      <c r="G3593" s="64">
        <v>44377.918869212961</v>
      </c>
    </row>
    <row r="3594" spans="1:7" outlineLevel="1" x14ac:dyDescent="0.25">
      <c r="A3594" t="s">
        <v>109</v>
      </c>
      <c r="B3594" t="str">
        <f t="shared" si="56"/>
        <v>TWD44376</v>
      </c>
      <c r="C3594" s="36" t="s">
        <v>332</v>
      </c>
      <c r="D3594" s="63">
        <v>4.4330000000000001E-2</v>
      </c>
      <c r="E3594" s="64">
        <v>44376</v>
      </c>
      <c r="F3594" s="65">
        <v>44376</v>
      </c>
      <c r="G3594" s="64">
        <v>44376.918810300929</v>
      </c>
    </row>
    <row r="3595" spans="1:7" outlineLevel="1" x14ac:dyDescent="0.25">
      <c r="A3595" t="s">
        <v>109</v>
      </c>
      <c r="B3595" t="str">
        <f t="shared" si="56"/>
        <v>TWD44375</v>
      </c>
      <c r="C3595" s="36" t="s">
        <v>332</v>
      </c>
      <c r="D3595" s="63">
        <v>4.4200000000000003E-2</v>
      </c>
      <c r="E3595" s="64">
        <v>44375</v>
      </c>
      <c r="F3595" s="65">
        <v>44375</v>
      </c>
      <c r="G3595" s="64">
        <v>44375.918770104166</v>
      </c>
    </row>
    <row r="3596" spans="1:7" outlineLevel="1" x14ac:dyDescent="0.25">
      <c r="A3596" t="s">
        <v>109</v>
      </c>
      <c r="B3596" t="str">
        <f t="shared" si="56"/>
        <v>TWD44372</v>
      </c>
      <c r="C3596" s="36" t="s">
        <v>332</v>
      </c>
      <c r="D3596" s="63">
        <v>4.4060000000000002E-2</v>
      </c>
      <c r="E3596" s="64">
        <v>44372</v>
      </c>
      <c r="F3596" s="65">
        <v>44374</v>
      </c>
      <c r="G3596" s="64">
        <v>44372.91870185185</v>
      </c>
    </row>
    <row r="3597" spans="1:7" outlineLevel="1" x14ac:dyDescent="0.25">
      <c r="A3597" t="s">
        <v>109</v>
      </c>
      <c r="B3597" t="str">
        <f t="shared" si="56"/>
        <v>TWD44371</v>
      </c>
      <c r="C3597" s="36" t="s">
        <v>332</v>
      </c>
      <c r="D3597" s="63">
        <v>4.4010000000000001E-2</v>
      </c>
      <c r="E3597" s="64">
        <v>44371</v>
      </c>
      <c r="F3597" s="65">
        <v>44371</v>
      </c>
      <c r="G3597" s="64">
        <v>44371.919384872686</v>
      </c>
    </row>
    <row r="3598" spans="1:7" outlineLevel="1" x14ac:dyDescent="0.25">
      <c r="A3598" t="s">
        <v>109</v>
      </c>
      <c r="B3598" t="str">
        <f t="shared" si="56"/>
        <v>TWD44370</v>
      </c>
      <c r="C3598" s="36" t="s">
        <v>332</v>
      </c>
      <c r="D3598" s="63">
        <v>4.3920000000000001E-2</v>
      </c>
      <c r="E3598" s="64">
        <v>44370</v>
      </c>
      <c r="F3598" s="65">
        <v>44370</v>
      </c>
      <c r="G3598" s="64">
        <v>44370.919366817128</v>
      </c>
    </row>
    <row r="3599" spans="1:7" outlineLevel="1" x14ac:dyDescent="0.25">
      <c r="A3599" t="s">
        <v>109</v>
      </c>
      <c r="B3599" t="str">
        <f t="shared" si="56"/>
        <v>TWD44369</v>
      </c>
      <c r="C3599" s="36" t="s">
        <v>332</v>
      </c>
      <c r="D3599" s="63">
        <v>4.4130000000000003E-2</v>
      </c>
      <c r="E3599" s="64">
        <v>44369</v>
      </c>
      <c r="F3599" s="65">
        <v>44369</v>
      </c>
      <c r="G3599" s="64">
        <v>44369.919342939815</v>
      </c>
    </row>
    <row r="3600" spans="1:7" outlineLevel="1" x14ac:dyDescent="0.25">
      <c r="A3600" t="s">
        <v>109</v>
      </c>
      <c r="B3600" t="str">
        <f t="shared" si="56"/>
        <v>TWD44368</v>
      </c>
      <c r="C3600" s="36" t="s">
        <v>332</v>
      </c>
      <c r="D3600" s="63">
        <v>4.4319999999999998E-2</v>
      </c>
      <c r="E3600" s="64">
        <v>44368</v>
      </c>
      <c r="F3600" s="65">
        <v>44368</v>
      </c>
      <c r="G3600" s="64">
        <v>44368.918054710652</v>
      </c>
    </row>
    <row r="3601" spans="1:7" outlineLevel="1" x14ac:dyDescent="0.25">
      <c r="A3601" t="s">
        <v>109</v>
      </c>
      <c r="B3601" t="str">
        <f t="shared" si="56"/>
        <v>TWD44365</v>
      </c>
      <c r="C3601" s="36" t="s">
        <v>332</v>
      </c>
      <c r="D3601" s="63">
        <v>4.4679999999999997E-2</v>
      </c>
      <c r="E3601" s="64">
        <v>44365</v>
      </c>
      <c r="F3601" s="65">
        <v>44367</v>
      </c>
      <c r="G3601" s="64">
        <v>44365.918205787035</v>
      </c>
    </row>
    <row r="3602" spans="1:7" outlineLevel="1" x14ac:dyDescent="0.25">
      <c r="A3602" t="s">
        <v>109</v>
      </c>
      <c r="B3602" t="str">
        <f t="shared" si="56"/>
        <v>TWD44364</v>
      </c>
      <c r="C3602" s="36" t="s">
        <v>332</v>
      </c>
      <c r="D3602" s="63">
        <v>4.4420000000000001E-2</v>
      </c>
      <c r="E3602" s="64">
        <v>44364</v>
      </c>
      <c r="F3602" s="65">
        <v>44364</v>
      </c>
      <c r="G3602" s="64">
        <v>44364.918171180558</v>
      </c>
    </row>
    <row r="3603" spans="1:7" outlineLevel="1" x14ac:dyDescent="0.25">
      <c r="A3603" t="s">
        <v>109</v>
      </c>
      <c r="B3603" t="str">
        <f t="shared" si="56"/>
        <v>TWD44363</v>
      </c>
      <c r="C3603" s="36" t="s">
        <v>332</v>
      </c>
      <c r="D3603" s="63">
        <v>4.4080000000000001E-2</v>
      </c>
      <c r="E3603" s="64">
        <v>44363</v>
      </c>
      <c r="F3603" s="65">
        <v>44363</v>
      </c>
      <c r="G3603" s="64">
        <v>44363.918124571763</v>
      </c>
    </row>
    <row r="3604" spans="1:7" outlineLevel="1" x14ac:dyDescent="0.25">
      <c r="A3604" t="s">
        <v>109</v>
      </c>
      <c r="B3604" t="str">
        <f t="shared" si="56"/>
        <v>TWD44362</v>
      </c>
      <c r="C3604" s="36" t="s">
        <v>332</v>
      </c>
      <c r="D3604" s="63">
        <v>4.4060000000000002E-2</v>
      </c>
      <c r="E3604" s="64">
        <v>44362</v>
      </c>
      <c r="F3604" s="65">
        <v>44362</v>
      </c>
      <c r="G3604" s="64">
        <v>44362.918103124997</v>
      </c>
    </row>
    <row r="3605" spans="1:7" outlineLevel="1" x14ac:dyDescent="0.25">
      <c r="A3605" t="s">
        <v>109</v>
      </c>
      <c r="B3605" t="str">
        <f t="shared" si="56"/>
        <v>TWD44361</v>
      </c>
      <c r="C3605" s="36" t="s">
        <v>332</v>
      </c>
      <c r="D3605" s="63">
        <v>4.3830000000000001E-2</v>
      </c>
      <c r="E3605" s="64">
        <v>44361</v>
      </c>
      <c r="F3605" s="65">
        <v>44361</v>
      </c>
      <c r="G3605" s="64">
        <v>44361.918090196756</v>
      </c>
    </row>
    <row r="3606" spans="1:7" outlineLevel="1" x14ac:dyDescent="0.25">
      <c r="A3606" t="s">
        <v>109</v>
      </c>
      <c r="B3606" t="str">
        <f t="shared" si="56"/>
        <v>TWD44358</v>
      </c>
      <c r="C3606" s="36" t="s">
        <v>332</v>
      </c>
      <c r="D3606" s="63">
        <v>4.3909999999999998E-2</v>
      </c>
      <c r="E3606" s="64">
        <v>44358</v>
      </c>
      <c r="F3606" s="65">
        <v>44360</v>
      </c>
      <c r="G3606" s="64">
        <v>44358.917920173611</v>
      </c>
    </row>
    <row r="3607" spans="1:7" outlineLevel="1" x14ac:dyDescent="0.25">
      <c r="A3607" t="s">
        <v>109</v>
      </c>
      <c r="B3607" t="str">
        <f t="shared" si="56"/>
        <v>TWD44357</v>
      </c>
      <c r="C3607" s="36" t="s">
        <v>332</v>
      </c>
      <c r="D3607" s="63">
        <v>4.3700000000000003E-2</v>
      </c>
      <c r="E3607" s="64">
        <v>44357</v>
      </c>
      <c r="F3607" s="65">
        <v>44357</v>
      </c>
      <c r="G3607" s="64">
        <v>44357.917892511578</v>
      </c>
    </row>
    <row r="3608" spans="1:7" outlineLevel="1" x14ac:dyDescent="0.25">
      <c r="A3608" t="s">
        <v>109</v>
      </c>
      <c r="B3608" t="str">
        <f t="shared" si="56"/>
        <v>TWD44356</v>
      </c>
      <c r="C3608" s="36" t="s">
        <v>332</v>
      </c>
      <c r="D3608" s="63">
        <v>4.3639999999999998E-2</v>
      </c>
      <c r="E3608" s="64">
        <v>44356</v>
      </c>
      <c r="F3608" s="65">
        <v>44356</v>
      </c>
      <c r="G3608" s="64">
        <v>44356.91785795139</v>
      </c>
    </row>
    <row r="3609" spans="1:7" outlineLevel="1" x14ac:dyDescent="0.25">
      <c r="A3609" t="s">
        <v>109</v>
      </c>
      <c r="B3609" t="str">
        <f t="shared" si="56"/>
        <v>TWD44355</v>
      </c>
      <c r="C3609" s="36" t="s">
        <v>332</v>
      </c>
      <c r="D3609" s="63">
        <v>4.3650000000000001E-2</v>
      </c>
      <c r="E3609" s="64">
        <v>44355</v>
      </c>
      <c r="F3609" s="65">
        <v>44355</v>
      </c>
      <c r="G3609" s="64">
        <v>44355.917863807874</v>
      </c>
    </row>
    <row r="3610" spans="1:7" outlineLevel="1" x14ac:dyDescent="0.25">
      <c r="A3610" t="s">
        <v>109</v>
      </c>
      <c r="B3610" t="str">
        <f t="shared" si="56"/>
        <v>TWD44354</v>
      </c>
      <c r="C3610" s="36" t="s">
        <v>332</v>
      </c>
      <c r="D3610" s="63">
        <v>4.3540000000000002E-2</v>
      </c>
      <c r="E3610" s="64">
        <v>44354</v>
      </c>
      <c r="F3610" s="65">
        <v>44354</v>
      </c>
      <c r="G3610" s="64">
        <v>44354.917840312497</v>
      </c>
    </row>
    <row r="3611" spans="1:7" outlineLevel="1" x14ac:dyDescent="0.25">
      <c r="A3611" t="s">
        <v>109</v>
      </c>
      <c r="B3611" t="str">
        <f t="shared" si="56"/>
        <v>TWD44351</v>
      </c>
      <c r="C3611" s="36" t="s">
        <v>332</v>
      </c>
      <c r="D3611" s="63">
        <v>4.3679999999999997E-2</v>
      </c>
      <c r="E3611" s="64">
        <v>44351</v>
      </c>
      <c r="F3611" s="65">
        <v>44353</v>
      </c>
      <c r="G3611" s="64">
        <v>44351.917715474534</v>
      </c>
    </row>
    <row r="3612" spans="1:7" outlineLevel="1" x14ac:dyDescent="0.25">
      <c r="A3612" t="s">
        <v>109</v>
      </c>
      <c r="B3612" t="str">
        <f t="shared" si="56"/>
        <v>TWD44350</v>
      </c>
      <c r="C3612" s="36" t="s">
        <v>332</v>
      </c>
      <c r="D3612" s="63">
        <v>4.3700000000000003E-2</v>
      </c>
      <c r="E3612" s="64">
        <v>44350</v>
      </c>
      <c r="F3612" s="65">
        <v>44350</v>
      </c>
      <c r="G3612" s="64">
        <v>44350.917738159726</v>
      </c>
    </row>
    <row r="3613" spans="1:7" outlineLevel="1" x14ac:dyDescent="0.25">
      <c r="A3613" t="s">
        <v>109</v>
      </c>
      <c r="B3613" t="str">
        <f t="shared" si="56"/>
        <v>TWD44349</v>
      </c>
      <c r="C3613" s="36" t="s">
        <v>332</v>
      </c>
      <c r="D3613" s="63">
        <v>4.36E-2</v>
      </c>
      <c r="E3613" s="64">
        <v>44349</v>
      </c>
      <c r="F3613" s="65">
        <v>44349</v>
      </c>
      <c r="G3613" s="64">
        <v>44349.917708136571</v>
      </c>
    </row>
    <row r="3614" spans="1:7" outlineLevel="1" x14ac:dyDescent="0.25">
      <c r="A3614" t="s">
        <v>109</v>
      </c>
      <c r="B3614" t="str">
        <f t="shared" si="56"/>
        <v>TWD44348</v>
      </c>
      <c r="C3614" s="36" t="s">
        <v>332</v>
      </c>
      <c r="D3614" s="63">
        <v>4.3650000000000001E-2</v>
      </c>
      <c r="E3614" s="64">
        <v>44348</v>
      </c>
      <c r="F3614" s="65">
        <v>44348</v>
      </c>
      <c r="G3614" s="64">
        <v>44348.917672071759</v>
      </c>
    </row>
    <row r="3615" spans="1:7" outlineLevel="1" x14ac:dyDescent="0.25">
      <c r="A3615" t="s">
        <v>109</v>
      </c>
      <c r="B3615" t="str">
        <f t="shared" si="56"/>
        <v>TWD44347</v>
      </c>
      <c r="C3615" s="36" t="s">
        <v>332</v>
      </c>
      <c r="D3615" s="63">
        <v>4.3790000000000003E-2</v>
      </c>
      <c r="E3615" s="64">
        <v>44347</v>
      </c>
      <c r="F3615" s="65">
        <v>44347</v>
      </c>
      <c r="G3615" s="64">
        <v>44347.917655173609</v>
      </c>
    </row>
    <row r="3616" spans="1:7" outlineLevel="1" x14ac:dyDescent="0.25">
      <c r="A3616" t="s">
        <v>109</v>
      </c>
      <c r="B3616" t="str">
        <f t="shared" si="56"/>
        <v>TWD44344</v>
      </c>
      <c r="C3616" s="36" t="s">
        <v>332</v>
      </c>
      <c r="D3616" s="63">
        <v>4.3619999999999999E-2</v>
      </c>
      <c r="E3616" s="64">
        <v>44344</v>
      </c>
      <c r="F3616" s="65">
        <v>44346</v>
      </c>
      <c r="G3616" s="64">
        <v>44344.917453703703</v>
      </c>
    </row>
    <row r="3617" spans="1:7" outlineLevel="1" x14ac:dyDescent="0.25">
      <c r="A3617" t="s">
        <v>109</v>
      </c>
      <c r="B3617" t="str">
        <f t="shared" si="56"/>
        <v>TWD44343</v>
      </c>
      <c r="C3617" s="36" t="s">
        <v>332</v>
      </c>
      <c r="D3617" s="63">
        <v>4.342E-2</v>
      </c>
      <c r="E3617" s="64">
        <v>44343</v>
      </c>
      <c r="F3617" s="65">
        <v>44343</v>
      </c>
      <c r="G3617" s="64">
        <v>44343.917387303241</v>
      </c>
    </row>
    <row r="3618" spans="1:7" outlineLevel="1" x14ac:dyDescent="0.25">
      <c r="A3618" t="s">
        <v>109</v>
      </c>
      <c r="B3618" t="str">
        <f t="shared" si="56"/>
        <v>TWD44342</v>
      </c>
      <c r="C3618" s="36" t="s">
        <v>332</v>
      </c>
      <c r="D3618" s="63">
        <v>4.3580000000000001E-2</v>
      </c>
      <c r="E3618" s="64">
        <v>44342</v>
      </c>
      <c r="F3618" s="65">
        <v>44342</v>
      </c>
      <c r="G3618" s="64">
        <v>44342.917349768519</v>
      </c>
    </row>
    <row r="3619" spans="1:7" outlineLevel="1" x14ac:dyDescent="0.25">
      <c r="A3619" t="s">
        <v>109</v>
      </c>
      <c r="B3619" t="str">
        <f t="shared" si="56"/>
        <v>TWD44341</v>
      </c>
      <c r="C3619" s="36" t="s">
        <v>332</v>
      </c>
      <c r="D3619" s="63">
        <v>4.3220000000000001E-2</v>
      </c>
      <c r="E3619" s="64">
        <v>44341</v>
      </c>
      <c r="F3619" s="65">
        <v>44341</v>
      </c>
      <c r="G3619" s="64">
        <v>44341.917325497685</v>
      </c>
    </row>
    <row r="3620" spans="1:7" outlineLevel="1" x14ac:dyDescent="0.25">
      <c r="A3620" t="s">
        <v>109</v>
      </c>
      <c r="B3620" t="str">
        <f t="shared" si="56"/>
        <v>TWD44337</v>
      </c>
      <c r="C3620" s="36" t="s">
        <v>332</v>
      </c>
      <c r="D3620" s="63">
        <v>4.3150000000000001E-2</v>
      </c>
      <c r="E3620" s="64">
        <v>44337</v>
      </c>
      <c r="F3620" s="65">
        <v>44340</v>
      </c>
      <c r="G3620" s="64">
        <v>44337.920093368055</v>
      </c>
    </row>
    <row r="3621" spans="1:7" outlineLevel="1" x14ac:dyDescent="0.25">
      <c r="A3621" t="s">
        <v>109</v>
      </c>
      <c r="B3621" t="str">
        <f t="shared" si="56"/>
        <v>TWD44336</v>
      </c>
      <c r="C3621" s="36" t="s">
        <v>332</v>
      </c>
      <c r="D3621" s="63">
        <v>4.317E-2</v>
      </c>
      <c r="E3621" s="64">
        <v>44336</v>
      </c>
      <c r="F3621" s="65">
        <v>44336</v>
      </c>
      <c r="G3621" s="64">
        <v>44336.920090127314</v>
      </c>
    </row>
    <row r="3622" spans="1:7" outlineLevel="1" x14ac:dyDescent="0.25">
      <c r="A3622" t="s">
        <v>109</v>
      </c>
      <c r="B3622" t="str">
        <f t="shared" si="56"/>
        <v>TWD44335</v>
      </c>
      <c r="C3622" s="36" t="s">
        <v>332</v>
      </c>
      <c r="D3622" s="63">
        <v>4.3249999999999997E-2</v>
      </c>
      <c r="E3622" s="64">
        <v>44335</v>
      </c>
      <c r="F3622" s="65">
        <v>44335</v>
      </c>
      <c r="G3622" s="64">
        <v>44335.9200403125</v>
      </c>
    </row>
    <row r="3623" spans="1:7" outlineLevel="1" x14ac:dyDescent="0.25">
      <c r="A3623" t="s">
        <v>109</v>
      </c>
      <c r="B3623" t="str">
        <f t="shared" si="56"/>
        <v>TWD44334</v>
      </c>
      <c r="C3623" s="36" t="s">
        <v>332</v>
      </c>
      <c r="D3623" s="63">
        <v>4.3119999999999999E-2</v>
      </c>
      <c r="E3623" s="64">
        <v>44334</v>
      </c>
      <c r="F3623" s="65">
        <v>44334</v>
      </c>
      <c r="G3623" s="64">
        <v>44334.919997766207</v>
      </c>
    </row>
    <row r="3624" spans="1:7" outlineLevel="1" x14ac:dyDescent="0.25">
      <c r="A3624" t="s">
        <v>109</v>
      </c>
      <c r="B3624" t="str">
        <f t="shared" si="56"/>
        <v>TWD44333</v>
      </c>
      <c r="C3624" s="36" t="s">
        <v>332</v>
      </c>
      <c r="D3624" s="63">
        <v>4.2979999999999997E-2</v>
      </c>
      <c r="E3624" s="64">
        <v>44333</v>
      </c>
      <c r="F3624" s="65">
        <v>44333</v>
      </c>
      <c r="G3624" s="64">
        <v>44333.919976469908</v>
      </c>
    </row>
    <row r="3625" spans="1:7" outlineLevel="1" x14ac:dyDescent="0.25">
      <c r="A3625" t="s">
        <v>109</v>
      </c>
      <c r="B3625" t="str">
        <f t="shared" si="56"/>
        <v>TWD44330</v>
      </c>
      <c r="C3625" s="36" t="s">
        <v>332</v>
      </c>
      <c r="D3625" s="63">
        <v>4.3299999999999998E-2</v>
      </c>
      <c r="E3625" s="64">
        <v>44330</v>
      </c>
      <c r="F3625" s="65">
        <v>44332</v>
      </c>
      <c r="G3625" s="64">
        <v>44330.919939085645</v>
      </c>
    </row>
    <row r="3626" spans="1:7" outlineLevel="1" x14ac:dyDescent="0.25">
      <c r="A3626" t="s">
        <v>109</v>
      </c>
      <c r="B3626" t="str">
        <f t="shared" si="56"/>
        <v>TWD44329</v>
      </c>
      <c r="C3626" s="36" t="s">
        <v>332</v>
      </c>
      <c r="D3626" s="63">
        <v>4.3450000000000003E-2</v>
      </c>
      <c r="E3626" s="64">
        <v>44329</v>
      </c>
      <c r="F3626" s="65">
        <v>44329</v>
      </c>
      <c r="G3626" s="64">
        <v>44329.919875428241</v>
      </c>
    </row>
    <row r="3627" spans="1:7" outlineLevel="1" x14ac:dyDescent="0.25">
      <c r="A3627" t="s">
        <v>109</v>
      </c>
      <c r="B3627" t="str">
        <f t="shared" si="56"/>
        <v>TWD44328</v>
      </c>
      <c r="C3627" s="36" t="s">
        <v>332</v>
      </c>
      <c r="D3627" s="63">
        <v>4.317E-2</v>
      </c>
      <c r="E3627" s="64">
        <v>44328</v>
      </c>
      <c r="F3627" s="65">
        <v>44328</v>
      </c>
      <c r="G3627" s="64">
        <v>44328.919883831019</v>
      </c>
    </row>
    <row r="3628" spans="1:7" outlineLevel="1" x14ac:dyDescent="0.25">
      <c r="A3628" t="s">
        <v>109</v>
      </c>
      <c r="B3628" t="str">
        <f t="shared" si="56"/>
        <v>TWD44327</v>
      </c>
      <c r="C3628" s="36" t="s">
        <v>332</v>
      </c>
      <c r="D3628" s="63">
        <v>4.3290000000000002E-2</v>
      </c>
      <c r="E3628" s="64">
        <v>44327</v>
      </c>
      <c r="F3628" s="65">
        <v>44327</v>
      </c>
      <c r="G3628" s="64">
        <v>44327.919845370372</v>
      </c>
    </row>
    <row r="3629" spans="1:7" outlineLevel="1" x14ac:dyDescent="0.25">
      <c r="A3629" t="s">
        <v>109</v>
      </c>
      <c r="B3629" t="str">
        <f t="shared" si="56"/>
        <v>TWD44326</v>
      </c>
      <c r="C3629" s="36" t="s">
        <v>332</v>
      </c>
      <c r="D3629" s="63">
        <v>4.3610000000000003E-2</v>
      </c>
      <c r="E3629" s="64">
        <v>44326</v>
      </c>
      <c r="F3629" s="65">
        <v>44326</v>
      </c>
      <c r="G3629" s="64">
        <v>44326.9198096412</v>
      </c>
    </row>
    <row r="3630" spans="1:7" outlineLevel="1" x14ac:dyDescent="0.25">
      <c r="A3630" t="s">
        <v>109</v>
      </c>
      <c r="B3630" t="str">
        <f t="shared" si="56"/>
        <v>TWD44323</v>
      </c>
      <c r="C3630" s="36" t="s">
        <v>332</v>
      </c>
      <c r="D3630" s="63">
        <v>4.3709999999999999E-2</v>
      </c>
      <c r="E3630" s="64">
        <v>44323</v>
      </c>
      <c r="F3630" s="65">
        <v>44325</v>
      </c>
      <c r="G3630" s="64">
        <v>44323.919742627317</v>
      </c>
    </row>
    <row r="3631" spans="1:7" outlineLevel="1" x14ac:dyDescent="0.25">
      <c r="A3631" t="s">
        <v>109</v>
      </c>
      <c r="B3631" t="str">
        <f t="shared" si="56"/>
        <v>TWD44322</v>
      </c>
      <c r="C3631" s="36" t="s">
        <v>332</v>
      </c>
      <c r="D3631" s="63">
        <v>4.3639999999999998E-2</v>
      </c>
      <c r="E3631" s="64">
        <v>44322</v>
      </c>
      <c r="F3631" s="65">
        <v>44322</v>
      </c>
      <c r="G3631" s="64">
        <v>44322.918575578704</v>
      </c>
    </row>
    <row r="3632" spans="1:7" outlineLevel="1" x14ac:dyDescent="0.25">
      <c r="A3632" t="s">
        <v>109</v>
      </c>
      <c r="B3632" t="str">
        <f t="shared" si="56"/>
        <v>TWD44321</v>
      </c>
      <c r="C3632" s="36" t="s">
        <v>332</v>
      </c>
      <c r="D3632" s="63">
        <v>4.3869999999999999E-2</v>
      </c>
      <c r="E3632" s="64">
        <v>44321</v>
      </c>
      <c r="F3632" s="65">
        <v>44321</v>
      </c>
      <c r="G3632" s="64">
        <v>44321.91852835648</v>
      </c>
    </row>
    <row r="3633" spans="1:7" outlineLevel="1" x14ac:dyDescent="0.25">
      <c r="A3633" t="s">
        <v>109</v>
      </c>
      <c r="B3633" t="str">
        <f t="shared" si="56"/>
        <v>TWD44320</v>
      </c>
      <c r="C3633" s="36" t="s">
        <v>332</v>
      </c>
      <c r="D3633" s="63">
        <v>4.4010000000000001E-2</v>
      </c>
      <c r="E3633" s="64">
        <v>44320</v>
      </c>
      <c r="F3633" s="65">
        <v>44320</v>
      </c>
      <c r="G3633" s="64">
        <v>44320.918500891203</v>
      </c>
    </row>
    <row r="3634" spans="1:7" outlineLevel="1" x14ac:dyDescent="0.25">
      <c r="A3634" t="s">
        <v>109</v>
      </c>
      <c r="B3634" t="str">
        <f t="shared" si="56"/>
        <v>TWD44319</v>
      </c>
      <c r="C3634" s="36" t="s">
        <v>332</v>
      </c>
      <c r="D3634" s="63">
        <v>4.3950000000000003E-2</v>
      </c>
      <c r="E3634" s="64">
        <v>44319</v>
      </c>
      <c r="F3634" s="65">
        <v>44319</v>
      </c>
      <c r="G3634" s="64">
        <v>44319.918448692129</v>
      </c>
    </row>
    <row r="3635" spans="1:7" outlineLevel="1" x14ac:dyDescent="0.25">
      <c r="A3635" t="s">
        <v>109</v>
      </c>
      <c r="B3635" t="str">
        <f t="shared" si="56"/>
        <v>TWD44316</v>
      </c>
      <c r="C3635" s="36" t="s">
        <v>332</v>
      </c>
      <c r="D3635" s="63">
        <v>4.3990000000000001E-2</v>
      </c>
      <c r="E3635" s="64">
        <v>44316</v>
      </c>
      <c r="F3635" s="65">
        <v>44318</v>
      </c>
      <c r="G3635" s="64">
        <v>44316.918249918985</v>
      </c>
    </row>
    <row r="3636" spans="1:7" outlineLevel="1" x14ac:dyDescent="0.25">
      <c r="A3636" t="s">
        <v>109</v>
      </c>
      <c r="B3636" t="str">
        <f t="shared" si="56"/>
        <v>TWD44315</v>
      </c>
      <c r="C3636" s="36" t="s">
        <v>332</v>
      </c>
      <c r="D3636" s="63">
        <v>4.4110000000000003E-2</v>
      </c>
      <c r="E3636" s="64">
        <v>44315</v>
      </c>
      <c r="F3636" s="65">
        <v>44315</v>
      </c>
      <c r="G3636" s="64">
        <v>44315.91824791667</v>
      </c>
    </row>
    <row r="3637" spans="1:7" outlineLevel="1" x14ac:dyDescent="0.25">
      <c r="A3637" t="s">
        <v>109</v>
      </c>
      <c r="B3637" t="str">
        <f t="shared" si="56"/>
        <v>TWD44246</v>
      </c>
      <c r="C3637" s="36" t="s">
        <v>332</v>
      </c>
      <c r="D3637" s="63">
        <v>4.5179999999999998E-2</v>
      </c>
      <c r="E3637" s="64">
        <v>44246</v>
      </c>
      <c r="F3637" s="65">
        <v>44314</v>
      </c>
      <c r="G3637" s="64">
        <v>44246.918008333334</v>
      </c>
    </row>
    <row r="3638" spans="1:7" outlineLevel="1" x14ac:dyDescent="0.25">
      <c r="A3638" t="s">
        <v>109</v>
      </c>
      <c r="B3638" t="str">
        <f t="shared" si="56"/>
        <v>TWD44245</v>
      </c>
      <c r="C3638" s="36" t="s">
        <v>332</v>
      </c>
      <c r="D3638" s="63">
        <v>4.546E-2</v>
      </c>
      <c r="E3638" s="64">
        <v>44245</v>
      </c>
      <c r="F3638" s="65">
        <v>44245</v>
      </c>
      <c r="G3638" s="64">
        <v>44245.917984837964</v>
      </c>
    </row>
    <row r="3639" spans="1:7" outlineLevel="1" x14ac:dyDescent="0.25">
      <c r="A3639" t="s">
        <v>109</v>
      </c>
      <c r="B3639" t="str">
        <f t="shared" si="56"/>
        <v>TWD44244</v>
      </c>
      <c r="C3639" s="36" t="s">
        <v>332</v>
      </c>
      <c r="D3639" s="63">
        <v>4.5400000000000003E-2</v>
      </c>
      <c r="E3639" s="64">
        <v>44244</v>
      </c>
      <c r="F3639" s="65">
        <v>44244</v>
      </c>
      <c r="G3639" s="64">
        <v>44244.917880706016</v>
      </c>
    </row>
    <row r="3640" spans="1:7" outlineLevel="1" x14ac:dyDescent="0.25">
      <c r="A3640" t="s">
        <v>109</v>
      </c>
      <c r="B3640" t="str">
        <f t="shared" si="56"/>
        <v>TWD44243</v>
      </c>
      <c r="C3640" s="36" t="s">
        <v>332</v>
      </c>
      <c r="D3640" s="63">
        <v>4.5260000000000002E-2</v>
      </c>
      <c r="E3640" s="64">
        <v>44243</v>
      </c>
      <c r="F3640" s="65">
        <v>44243</v>
      </c>
      <c r="G3640" s="64">
        <v>44243.917890659723</v>
      </c>
    </row>
    <row r="3641" spans="1:7" outlineLevel="1" x14ac:dyDescent="0.25">
      <c r="A3641" t="s">
        <v>109</v>
      </c>
      <c r="B3641" t="str">
        <f t="shared" si="56"/>
        <v>TWD44239</v>
      </c>
      <c r="C3641" s="36" t="s">
        <v>332</v>
      </c>
      <c r="D3641" s="63">
        <v>4.5339999999999998E-2</v>
      </c>
      <c r="E3641" s="64">
        <v>44239</v>
      </c>
      <c r="F3641" s="65">
        <v>44242</v>
      </c>
      <c r="G3641" s="64">
        <v>44239.917737233794</v>
      </c>
    </row>
    <row r="3642" spans="1:7" outlineLevel="1" x14ac:dyDescent="0.25">
      <c r="A3642" t="s">
        <v>109</v>
      </c>
      <c r="B3642" t="str">
        <f t="shared" si="56"/>
        <v>TWD44238</v>
      </c>
      <c r="C3642" s="36" t="s">
        <v>332</v>
      </c>
      <c r="D3642" s="63">
        <v>4.5289999999999997E-2</v>
      </c>
      <c r="E3642" s="64">
        <v>44238</v>
      </c>
      <c r="F3642" s="65">
        <v>44238</v>
      </c>
      <c r="G3642" s="64">
        <v>44238.917699456018</v>
      </c>
    </row>
    <row r="3643" spans="1:7" outlineLevel="1" x14ac:dyDescent="0.25">
      <c r="A3643" t="s">
        <v>109</v>
      </c>
      <c r="B3643" t="str">
        <f t="shared" si="56"/>
        <v>TWD44237</v>
      </c>
      <c r="C3643" s="36" t="s">
        <v>332</v>
      </c>
      <c r="D3643" s="63">
        <v>4.53E-2</v>
      </c>
      <c r="E3643" s="64">
        <v>44237</v>
      </c>
      <c r="F3643" s="65">
        <v>44237</v>
      </c>
      <c r="G3643" s="64">
        <v>44237.917652314813</v>
      </c>
    </row>
    <row r="3644" spans="1:7" outlineLevel="1" x14ac:dyDescent="0.25">
      <c r="A3644" t="s">
        <v>109</v>
      </c>
      <c r="B3644" t="str">
        <f t="shared" si="56"/>
        <v>TWD44236</v>
      </c>
      <c r="C3644" s="36" t="s">
        <v>332</v>
      </c>
      <c r="D3644" s="63">
        <v>4.5440000000000001E-2</v>
      </c>
      <c r="E3644" s="64">
        <v>44236</v>
      </c>
      <c r="F3644" s="65">
        <v>44236</v>
      </c>
      <c r="G3644" s="64">
        <v>44236.917621990739</v>
      </c>
    </row>
    <row r="3645" spans="1:7" outlineLevel="1" x14ac:dyDescent="0.25">
      <c r="A3645" t="s">
        <v>109</v>
      </c>
      <c r="B3645" t="str">
        <f t="shared" si="56"/>
        <v>TWD44235</v>
      </c>
      <c r="C3645" s="36" t="s">
        <v>332</v>
      </c>
      <c r="D3645" s="63">
        <v>4.5530000000000001E-2</v>
      </c>
      <c r="E3645" s="64">
        <v>44235</v>
      </c>
      <c r="F3645" s="65">
        <v>44235</v>
      </c>
      <c r="G3645" s="64">
        <v>44235.917557141205</v>
      </c>
    </row>
    <row r="3646" spans="1:7" outlineLevel="1" x14ac:dyDescent="0.25">
      <c r="A3646" t="s">
        <v>109</v>
      </c>
      <c r="B3646" t="str">
        <f t="shared" si="56"/>
        <v>TWD44232</v>
      </c>
      <c r="C3646" s="36" t="s">
        <v>332</v>
      </c>
      <c r="D3646" s="63">
        <v>4.5679999999999998E-2</v>
      </c>
      <c r="E3646" s="64">
        <v>44232</v>
      </c>
      <c r="F3646" s="65">
        <v>44234</v>
      </c>
      <c r="G3646" s="64">
        <v>44232.917487766201</v>
      </c>
    </row>
    <row r="3647" spans="1:7" outlineLevel="1" x14ac:dyDescent="0.25">
      <c r="A3647" t="s">
        <v>109</v>
      </c>
      <c r="B3647" t="str">
        <f t="shared" si="56"/>
        <v>TWD44231</v>
      </c>
      <c r="C3647" s="36" t="s">
        <v>332</v>
      </c>
      <c r="D3647" s="63">
        <v>4.5830000000000003E-2</v>
      </c>
      <c r="E3647" s="64">
        <v>44231</v>
      </c>
      <c r="F3647" s="65">
        <v>44231</v>
      </c>
      <c r="G3647" s="64">
        <v>44231.917429942128</v>
      </c>
    </row>
    <row r="3648" spans="1:7" outlineLevel="1" x14ac:dyDescent="0.25">
      <c r="A3648" t="s">
        <v>109</v>
      </c>
      <c r="B3648" t="str">
        <f t="shared" si="56"/>
        <v>TWD44230</v>
      </c>
      <c r="C3648" s="36" t="s">
        <v>332</v>
      </c>
      <c r="D3648" s="63">
        <v>4.573E-2</v>
      </c>
      <c r="E3648" s="64">
        <v>44230</v>
      </c>
      <c r="F3648" s="65">
        <v>44230</v>
      </c>
      <c r="G3648" s="64">
        <v>44230.917380127314</v>
      </c>
    </row>
    <row r="3649" spans="1:7" outlineLevel="1" x14ac:dyDescent="0.25">
      <c r="A3649" t="s">
        <v>109</v>
      </c>
      <c r="B3649" t="str">
        <f t="shared" si="56"/>
        <v>TWD44229</v>
      </c>
      <c r="C3649" s="36" t="s">
        <v>332</v>
      </c>
      <c r="D3649" s="63">
        <v>4.5839999999999999E-2</v>
      </c>
      <c r="E3649" s="64">
        <v>44229</v>
      </c>
      <c r="F3649" s="65">
        <v>44229</v>
      </c>
      <c r="G3649" s="64">
        <v>44229.917329745367</v>
      </c>
    </row>
    <row r="3650" spans="1:7" outlineLevel="1" x14ac:dyDescent="0.25">
      <c r="A3650" t="s">
        <v>109</v>
      </c>
      <c r="B3650" t="str">
        <f t="shared" si="56"/>
        <v>TWD44228</v>
      </c>
      <c r="C3650" s="36" t="s">
        <v>332</v>
      </c>
      <c r="D3650" s="63">
        <v>4.5789999999999997E-2</v>
      </c>
      <c r="E3650" s="64">
        <v>44228</v>
      </c>
      <c r="F3650" s="65">
        <v>44228</v>
      </c>
      <c r="G3650" s="64">
        <v>44228.917283182869</v>
      </c>
    </row>
    <row r="3651" spans="1:7" outlineLevel="1" x14ac:dyDescent="0.25">
      <c r="A3651" t="s">
        <v>109</v>
      </c>
      <c r="B3651" t="str">
        <f t="shared" si="56"/>
        <v>TWD44225</v>
      </c>
      <c r="C3651" s="36" t="s">
        <v>332</v>
      </c>
      <c r="D3651" s="63">
        <v>4.564E-2</v>
      </c>
      <c r="E3651" s="64">
        <v>44225</v>
      </c>
      <c r="F3651" s="65">
        <v>44227</v>
      </c>
      <c r="G3651" s="64">
        <v>44225.91721565972</v>
      </c>
    </row>
    <row r="3652" spans="1:7" outlineLevel="1" x14ac:dyDescent="0.25">
      <c r="A3652" t="s">
        <v>109</v>
      </c>
      <c r="B3652" t="str">
        <f t="shared" si="56"/>
        <v>TWD44224</v>
      </c>
      <c r="C3652" s="36" t="s">
        <v>332</v>
      </c>
      <c r="D3652" s="63">
        <v>4.573E-2</v>
      </c>
      <c r="E3652" s="64">
        <v>44224</v>
      </c>
      <c r="F3652" s="65">
        <v>44224</v>
      </c>
      <c r="G3652" s="64">
        <v>44224.917155405092</v>
      </c>
    </row>
    <row r="3653" spans="1:7" outlineLevel="1" x14ac:dyDescent="0.25">
      <c r="A3653" t="s">
        <v>109</v>
      </c>
      <c r="B3653" t="str">
        <f t="shared" si="56"/>
        <v>TWD44223</v>
      </c>
      <c r="C3653" s="36" t="s">
        <v>332</v>
      </c>
      <c r="D3653" s="63">
        <v>4.564E-2</v>
      </c>
      <c r="E3653" s="64">
        <v>44223</v>
      </c>
      <c r="F3653" s="65">
        <v>44223</v>
      </c>
      <c r="G3653" s="64">
        <v>44223.917128668982</v>
      </c>
    </row>
    <row r="3654" spans="1:7" outlineLevel="1" x14ac:dyDescent="0.25">
      <c r="A3654" t="s">
        <v>109</v>
      </c>
      <c r="B3654" t="str">
        <f t="shared" ref="B3654:B3717" si="57">C3654&amp;E3654</f>
        <v>TWD44222</v>
      </c>
      <c r="C3654" s="36" t="s">
        <v>332</v>
      </c>
      <c r="D3654" s="63">
        <v>4.5350000000000001E-2</v>
      </c>
      <c r="E3654" s="64">
        <v>44222</v>
      </c>
      <c r="F3654" s="65">
        <v>44222</v>
      </c>
      <c r="G3654" s="64">
        <v>44222.917079432867</v>
      </c>
    </row>
    <row r="3655" spans="1:7" outlineLevel="1" x14ac:dyDescent="0.25">
      <c r="A3655" t="s">
        <v>109</v>
      </c>
      <c r="B3655" t="str">
        <f t="shared" si="57"/>
        <v>TWD44221</v>
      </c>
      <c r="C3655" s="36" t="s">
        <v>332</v>
      </c>
      <c r="D3655" s="63">
        <v>4.5499999999999999E-2</v>
      </c>
      <c r="E3655" s="64">
        <v>44221</v>
      </c>
      <c r="F3655" s="65">
        <v>44221</v>
      </c>
      <c r="G3655" s="64">
        <v>44221.917050266202</v>
      </c>
    </row>
    <row r="3656" spans="1:7" outlineLevel="1" x14ac:dyDescent="0.25">
      <c r="A3656" t="s">
        <v>109</v>
      </c>
      <c r="B3656" t="str">
        <f t="shared" si="57"/>
        <v>TWD44218</v>
      </c>
      <c r="C3656" s="36" t="s">
        <v>332</v>
      </c>
      <c r="D3656" s="63">
        <v>4.5449999999999997E-2</v>
      </c>
      <c r="E3656" s="64">
        <v>44218</v>
      </c>
      <c r="F3656" s="65">
        <v>44220</v>
      </c>
      <c r="G3656" s="64">
        <v>44218.919574305553</v>
      </c>
    </row>
    <row r="3657" spans="1:7" outlineLevel="1" x14ac:dyDescent="0.25">
      <c r="A3657" t="s">
        <v>109</v>
      </c>
      <c r="B3657" t="str">
        <f t="shared" si="57"/>
        <v>TWD44217</v>
      </c>
      <c r="C3657" s="36" t="s">
        <v>332</v>
      </c>
      <c r="D3657" s="63">
        <v>4.5159999999999999E-2</v>
      </c>
      <c r="E3657" s="64">
        <v>44217</v>
      </c>
      <c r="F3657" s="65">
        <v>44217</v>
      </c>
      <c r="G3657" s="64">
        <v>44217.919526585647</v>
      </c>
    </row>
    <row r="3658" spans="1:7" outlineLevel="1" x14ac:dyDescent="0.25">
      <c r="A3658" t="s">
        <v>109</v>
      </c>
      <c r="B3658" t="str">
        <f t="shared" si="57"/>
        <v>TWD44216</v>
      </c>
      <c r="C3658" s="36" t="s">
        <v>332</v>
      </c>
      <c r="D3658" s="63">
        <v>4.5229999999999999E-2</v>
      </c>
      <c r="E3658" s="64">
        <v>44216</v>
      </c>
      <c r="F3658" s="65">
        <v>44216</v>
      </c>
      <c r="G3658" s="64">
        <v>44216.919487581021</v>
      </c>
    </row>
    <row r="3659" spans="1:7" outlineLevel="1" x14ac:dyDescent="0.25">
      <c r="A3659" t="s">
        <v>109</v>
      </c>
      <c r="B3659" t="str">
        <f t="shared" si="57"/>
        <v>TWD44215</v>
      </c>
      <c r="C3659" s="36" t="s">
        <v>332</v>
      </c>
      <c r="D3659" s="63">
        <v>4.5469999999999997E-2</v>
      </c>
      <c r="E3659" s="64">
        <v>44215</v>
      </c>
      <c r="F3659" s="65">
        <v>44215</v>
      </c>
      <c r="G3659" s="64">
        <v>44215.919460069446</v>
      </c>
    </row>
    <row r="3660" spans="1:7" outlineLevel="1" x14ac:dyDescent="0.25">
      <c r="A3660" t="s">
        <v>109</v>
      </c>
      <c r="B3660" t="str">
        <f t="shared" si="57"/>
        <v>TWD44214</v>
      </c>
      <c r="C3660" s="36" t="s">
        <v>332</v>
      </c>
      <c r="D3660" s="63">
        <v>4.5589999999999999E-2</v>
      </c>
      <c r="E3660" s="64">
        <v>44214</v>
      </c>
      <c r="F3660" s="65">
        <v>44214</v>
      </c>
      <c r="G3660" s="64">
        <v>44214.919389317132</v>
      </c>
    </row>
    <row r="3661" spans="1:7" outlineLevel="1" x14ac:dyDescent="0.25">
      <c r="A3661" t="s">
        <v>109</v>
      </c>
      <c r="B3661" t="str">
        <f t="shared" si="57"/>
        <v>TWD44211</v>
      </c>
      <c r="C3661" s="36" t="s">
        <v>332</v>
      </c>
      <c r="D3661" s="63">
        <v>4.5469999999999997E-2</v>
      </c>
      <c r="E3661" s="64">
        <v>44211</v>
      </c>
      <c r="F3661" s="65">
        <v>44213</v>
      </c>
      <c r="G3661" s="64">
        <v>44211.919304895833</v>
      </c>
    </row>
    <row r="3662" spans="1:7" outlineLevel="1" x14ac:dyDescent="0.25">
      <c r="A3662" t="s">
        <v>109</v>
      </c>
      <c r="B3662" t="str">
        <f t="shared" si="57"/>
        <v>TWD44210</v>
      </c>
      <c r="C3662" s="36" t="s">
        <v>332</v>
      </c>
      <c r="D3662" s="63">
        <v>4.5179999999999998E-2</v>
      </c>
      <c r="E3662" s="64">
        <v>44210</v>
      </c>
      <c r="F3662" s="65">
        <v>44210</v>
      </c>
      <c r="G3662" s="64">
        <v>44210.919269479164</v>
      </c>
    </row>
    <row r="3663" spans="1:7" outlineLevel="1" x14ac:dyDescent="0.25">
      <c r="A3663" t="s">
        <v>109</v>
      </c>
      <c r="B3663" t="str">
        <f t="shared" si="57"/>
        <v>TWD44209</v>
      </c>
      <c r="C3663" s="36" t="s">
        <v>332</v>
      </c>
      <c r="D3663" s="63">
        <v>4.5379999999999997E-2</v>
      </c>
      <c r="E3663" s="64">
        <v>44209</v>
      </c>
      <c r="F3663" s="65">
        <v>44209</v>
      </c>
      <c r="G3663" s="64">
        <v>44209.919249965278</v>
      </c>
    </row>
    <row r="3664" spans="1:7" outlineLevel="1" x14ac:dyDescent="0.25">
      <c r="A3664" t="s">
        <v>109</v>
      </c>
      <c r="B3664" t="str">
        <f t="shared" si="57"/>
        <v>TWD44208</v>
      </c>
      <c r="C3664" s="36" t="s">
        <v>332</v>
      </c>
      <c r="D3664" s="63">
        <v>4.5510000000000002E-2</v>
      </c>
      <c r="E3664" s="64">
        <v>44208</v>
      </c>
      <c r="F3664" s="65">
        <v>44208</v>
      </c>
      <c r="G3664" s="64">
        <v>44208.919174386574</v>
      </c>
    </row>
    <row r="3665" spans="1:7" outlineLevel="1" x14ac:dyDescent="0.25">
      <c r="A3665" t="s">
        <v>109</v>
      </c>
      <c r="B3665" t="str">
        <f t="shared" si="57"/>
        <v>TWD44207</v>
      </c>
      <c r="C3665" s="36" t="s">
        <v>332</v>
      </c>
      <c r="D3665" s="63">
        <v>4.564E-2</v>
      </c>
      <c r="E3665" s="64">
        <v>44207</v>
      </c>
      <c r="F3665" s="65">
        <v>44207</v>
      </c>
      <c r="G3665" s="64">
        <v>44207.919183645834</v>
      </c>
    </row>
    <row r="3666" spans="1:7" outlineLevel="1" x14ac:dyDescent="0.25">
      <c r="A3666" t="s">
        <v>109</v>
      </c>
      <c r="B3666" t="str">
        <f t="shared" si="57"/>
        <v>TWD44204</v>
      </c>
      <c r="C3666" s="36" t="s">
        <v>332</v>
      </c>
      <c r="D3666" s="63">
        <v>4.5370000000000001E-2</v>
      </c>
      <c r="E3666" s="64">
        <v>44204</v>
      </c>
      <c r="F3666" s="65">
        <v>44206</v>
      </c>
      <c r="G3666" s="64">
        <v>44204.917911539349</v>
      </c>
    </row>
    <row r="3667" spans="1:7" outlineLevel="1" x14ac:dyDescent="0.25">
      <c r="A3667" t="s">
        <v>109</v>
      </c>
      <c r="B3667" t="str">
        <f t="shared" si="57"/>
        <v>TWD44203</v>
      </c>
      <c r="C3667" s="36" t="s">
        <v>332</v>
      </c>
      <c r="D3667" s="63">
        <v>4.5339999999999998E-2</v>
      </c>
      <c r="E3667" s="64">
        <v>44203</v>
      </c>
      <c r="F3667" s="65">
        <v>44203</v>
      </c>
      <c r="G3667" s="64">
        <v>44203.917849456018</v>
      </c>
    </row>
    <row r="3668" spans="1:7" outlineLevel="1" x14ac:dyDescent="0.25">
      <c r="A3668" t="s">
        <v>109</v>
      </c>
      <c r="B3668" t="str">
        <f t="shared" si="57"/>
        <v>TWD44202</v>
      </c>
      <c r="C3668" s="36" t="s">
        <v>332</v>
      </c>
      <c r="D3668" s="63">
        <v>4.5289999999999997E-2</v>
      </c>
      <c r="E3668" s="64">
        <v>44202</v>
      </c>
      <c r="F3668" s="65">
        <v>44202</v>
      </c>
      <c r="G3668" s="64">
        <v>44202.917833414351</v>
      </c>
    </row>
    <row r="3669" spans="1:7" outlineLevel="1" x14ac:dyDescent="0.25">
      <c r="A3669" t="s">
        <v>109</v>
      </c>
      <c r="B3669" t="str">
        <f t="shared" si="57"/>
        <v>TWD44201</v>
      </c>
      <c r="C3669" s="36" t="s">
        <v>332</v>
      </c>
      <c r="D3669" s="63">
        <v>4.5429999999999998E-2</v>
      </c>
      <c r="E3669" s="64">
        <v>44201</v>
      </c>
      <c r="F3669" s="65">
        <v>44201</v>
      </c>
      <c r="G3669" s="64">
        <v>44201.917751851855</v>
      </c>
    </row>
    <row r="3670" spans="1:7" outlineLevel="1" x14ac:dyDescent="0.25">
      <c r="A3670" t="s">
        <v>109</v>
      </c>
      <c r="B3670" t="str">
        <f t="shared" si="57"/>
        <v>TWD44200</v>
      </c>
      <c r="C3670" s="36" t="s">
        <v>332</v>
      </c>
      <c r="D3670" s="63">
        <v>4.5400000000000003E-2</v>
      </c>
      <c r="E3670" s="64">
        <v>44200</v>
      </c>
      <c r="F3670" s="65">
        <v>44200</v>
      </c>
      <c r="G3670" s="64">
        <v>44200.917732789349</v>
      </c>
    </row>
    <row r="3671" spans="1:7" outlineLevel="1" x14ac:dyDescent="0.25">
      <c r="A3671" t="s">
        <v>109</v>
      </c>
      <c r="B3671" t="str">
        <f t="shared" si="57"/>
        <v>TWD44196</v>
      </c>
      <c r="C3671" s="36" t="s">
        <v>332</v>
      </c>
      <c r="D3671" s="63">
        <v>4.5310000000000003E-2</v>
      </c>
      <c r="E3671" s="64">
        <v>44196</v>
      </c>
      <c r="F3671" s="65">
        <v>44199</v>
      </c>
      <c r="G3671" s="64">
        <v>44196.917571180558</v>
      </c>
    </row>
    <row r="3672" spans="1:7" outlineLevel="1" x14ac:dyDescent="0.25">
      <c r="A3672" t="s">
        <v>109</v>
      </c>
      <c r="B3672" t="str">
        <f t="shared" si="57"/>
        <v>TWD44195</v>
      </c>
      <c r="C3672" s="36" t="s">
        <v>332</v>
      </c>
      <c r="D3672" s="63">
        <v>4.5420000000000002E-2</v>
      </c>
      <c r="E3672" s="64">
        <v>44195</v>
      </c>
      <c r="F3672" s="65">
        <v>44195</v>
      </c>
      <c r="G3672" s="64">
        <v>44195.917573298611</v>
      </c>
    </row>
    <row r="3673" spans="1:7" outlineLevel="1" x14ac:dyDescent="0.25">
      <c r="A3673" t="s">
        <v>109</v>
      </c>
      <c r="B3673" t="str">
        <f t="shared" si="57"/>
        <v>TWD44194</v>
      </c>
      <c r="C3673" s="36" t="s">
        <v>332</v>
      </c>
      <c r="D3673" s="63">
        <v>4.5569999999999999E-2</v>
      </c>
      <c r="E3673" s="64">
        <v>44194</v>
      </c>
      <c r="F3673" s="65">
        <v>44194</v>
      </c>
      <c r="G3673" s="64">
        <v>44194.917537766203</v>
      </c>
    </row>
    <row r="3674" spans="1:7" outlineLevel="1" x14ac:dyDescent="0.25">
      <c r="A3674" t="s">
        <v>109</v>
      </c>
      <c r="B3674" t="str">
        <f t="shared" si="57"/>
        <v>TWD44189</v>
      </c>
      <c r="C3674" s="36" t="s">
        <v>332</v>
      </c>
      <c r="D3674" s="63">
        <v>4.564E-2</v>
      </c>
      <c r="E3674" s="64">
        <v>44189</v>
      </c>
      <c r="F3674" s="65">
        <v>44193</v>
      </c>
      <c r="G3674" s="64">
        <v>44189.917329016207</v>
      </c>
    </row>
    <row r="3675" spans="1:7" outlineLevel="1" x14ac:dyDescent="0.25">
      <c r="A3675" t="s">
        <v>109</v>
      </c>
      <c r="B3675" t="str">
        <f t="shared" si="57"/>
        <v>TWD44188</v>
      </c>
      <c r="C3675" s="36" t="s">
        <v>332</v>
      </c>
      <c r="D3675" s="63">
        <v>4.5670000000000002E-2</v>
      </c>
      <c r="E3675" s="64">
        <v>44188</v>
      </c>
      <c r="F3675" s="65">
        <v>44188</v>
      </c>
      <c r="G3675" s="64">
        <v>44188.917328854164</v>
      </c>
    </row>
    <row r="3676" spans="1:7" outlineLevel="1" x14ac:dyDescent="0.25">
      <c r="A3676" t="s">
        <v>109</v>
      </c>
      <c r="B3676" t="str">
        <f t="shared" si="57"/>
        <v>TWD44187</v>
      </c>
      <c r="C3676" s="36" t="s">
        <v>332</v>
      </c>
      <c r="D3676" s="63">
        <v>4.5839999999999999E-2</v>
      </c>
      <c r="E3676" s="64">
        <v>44187</v>
      </c>
      <c r="F3676" s="65">
        <v>44187</v>
      </c>
      <c r="G3676" s="64">
        <v>44187.917285185184</v>
      </c>
    </row>
    <row r="3677" spans="1:7" outlineLevel="1" x14ac:dyDescent="0.25">
      <c r="A3677" t="s">
        <v>109</v>
      </c>
      <c r="B3677" t="str">
        <f t="shared" si="57"/>
        <v>TWD44186</v>
      </c>
      <c r="C3677" s="36" t="s">
        <v>332</v>
      </c>
      <c r="D3677" s="63">
        <v>4.5609999999999998E-2</v>
      </c>
      <c r="E3677" s="64">
        <v>44186</v>
      </c>
      <c r="F3677" s="65">
        <v>44186</v>
      </c>
      <c r="G3677" s="64">
        <v>44186.917208645835</v>
      </c>
    </row>
    <row r="3678" spans="1:7" outlineLevel="1" x14ac:dyDescent="0.25">
      <c r="A3678" t="s">
        <v>109</v>
      </c>
      <c r="B3678" t="str">
        <f t="shared" si="57"/>
        <v>TWD44183</v>
      </c>
      <c r="C3678" s="36" t="s">
        <v>332</v>
      </c>
      <c r="D3678" s="63">
        <v>4.5350000000000001E-2</v>
      </c>
      <c r="E3678" s="64">
        <v>44183</v>
      </c>
      <c r="F3678" s="65">
        <v>44185</v>
      </c>
      <c r="G3678" s="64">
        <v>44183.918056944443</v>
      </c>
    </row>
    <row r="3679" spans="1:7" outlineLevel="1" x14ac:dyDescent="0.25">
      <c r="A3679" t="s">
        <v>109</v>
      </c>
      <c r="B3679" t="str">
        <f t="shared" si="57"/>
        <v>TWD44182</v>
      </c>
      <c r="C3679" s="36" t="s">
        <v>332</v>
      </c>
      <c r="D3679" s="63">
        <v>4.5159999999999999E-2</v>
      </c>
      <c r="E3679" s="64">
        <v>44182</v>
      </c>
      <c r="F3679" s="65">
        <v>44182</v>
      </c>
      <c r="G3679" s="64">
        <v>44182.918008564811</v>
      </c>
    </row>
    <row r="3680" spans="1:7" outlineLevel="1" x14ac:dyDescent="0.25">
      <c r="A3680" t="s">
        <v>109</v>
      </c>
      <c r="B3680" t="str">
        <f t="shared" si="57"/>
        <v>TWD44181</v>
      </c>
      <c r="C3680" s="36" t="s">
        <v>332</v>
      </c>
      <c r="D3680" s="63">
        <v>4.5310000000000003E-2</v>
      </c>
      <c r="E3680" s="64">
        <v>44181</v>
      </c>
      <c r="F3680" s="65">
        <v>44181</v>
      </c>
      <c r="G3680" s="64">
        <v>44181.917786226855</v>
      </c>
    </row>
    <row r="3681" spans="1:7" outlineLevel="1" x14ac:dyDescent="0.25">
      <c r="A3681" t="s">
        <v>109</v>
      </c>
      <c r="B3681" t="str">
        <f t="shared" si="57"/>
        <v>TWD44180</v>
      </c>
      <c r="C3681" s="36" t="s">
        <v>332</v>
      </c>
      <c r="D3681" s="63">
        <v>4.5199999999999997E-2</v>
      </c>
      <c r="E3681" s="64">
        <v>44180</v>
      </c>
      <c r="F3681" s="65">
        <v>44180</v>
      </c>
      <c r="G3681" s="64">
        <v>44180.917759108794</v>
      </c>
    </row>
    <row r="3682" spans="1:7" outlineLevel="1" x14ac:dyDescent="0.25">
      <c r="A3682" t="s">
        <v>109</v>
      </c>
      <c r="B3682" t="str">
        <f t="shared" si="57"/>
        <v>TWD44179</v>
      </c>
      <c r="C3682" s="36" t="s">
        <v>332</v>
      </c>
      <c r="D3682" s="63">
        <v>4.5339999999999998E-2</v>
      </c>
      <c r="E3682" s="64">
        <v>44179</v>
      </c>
      <c r="F3682" s="65">
        <v>44179</v>
      </c>
      <c r="G3682" s="64">
        <v>44179.917695636577</v>
      </c>
    </row>
    <row r="3683" spans="1:7" outlineLevel="1" x14ac:dyDescent="0.25">
      <c r="A3683" t="s">
        <v>109</v>
      </c>
      <c r="B3683" t="str">
        <f t="shared" si="57"/>
        <v>TWD44176</v>
      </c>
      <c r="C3683" s="36" t="s">
        <v>332</v>
      </c>
      <c r="D3683" s="63">
        <v>4.5289999999999997E-2</v>
      </c>
      <c r="E3683" s="64">
        <v>44176</v>
      </c>
      <c r="F3683" s="65">
        <v>44178</v>
      </c>
      <c r="G3683" s="64">
        <v>44176.917604745373</v>
      </c>
    </row>
    <row r="3684" spans="1:7" outlineLevel="1" x14ac:dyDescent="0.25">
      <c r="A3684" t="s">
        <v>109</v>
      </c>
      <c r="B3684" t="str">
        <f t="shared" si="57"/>
        <v>TWD44175</v>
      </c>
      <c r="C3684" s="36" t="s">
        <v>332</v>
      </c>
      <c r="D3684" s="63">
        <v>4.514E-2</v>
      </c>
      <c r="E3684" s="64">
        <v>44175</v>
      </c>
      <c r="F3684" s="65">
        <v>44175</v>
      </c>
      <c r="G3684" s="64">
        <v>44175.917578009263</v>
      </c>
    </row>
    <row r="3685" spans="1:7" outlineLevel="1" x14ac:dyDescent="0.25">
      <c r="A3685" t="s">
        <v>109</v>
      </c>
      <c r="B3685" t="str">
        <f t="shared" si="57"/>
        <v>TWD44174</v>
      </c>
      <c r="C3685" s="36" t="s">
        <v>332</v>
      </c>
      <c r="D3685" s="63">
        <v>4.5319999999999999E-2</v>
      </c>
      <c r="E3685" s="64">
        <v>44174</v>
      </c>
      <c r="F3685" s="65">
        <v>44174</v>
      </c>
      <c r="G3685" s="64">
        <v>44174.917545254626</v>
      </c>
    </row>
    <row r="3686" spans="1:7" outlineLevel="1" x14ac:dyDescent="0.25">
      <c r="A3686" t="s">
        <v>109</v>
      </c>
      <c r="B3686" t="str">
        <f t="shared" si="57"/>
        <v>TWD44173</v>
      </c>
      <c r="C3686" s="36" t="s">
        <v>332</v>
      </c>
      <c r="D3686" s="63">
        <v>4.5359999999999998E-2</v>
      </c>
      <c r="E3686" s="64">
        <v>44173</v>
      </c>
      <c r="F3686" s="65">
        <v>44173</v>
      </c>
      <c r="G3686" s="64">
        <v>44173.917465740742</v>
      </c>
    </row>
    <row r="3687" spans="1:7" outlineLevel="1" x14ac:dyDescent="0.25">
      <c r="A3687" t="s">
        <v>109</v>
      </c>
      <c r="B3687" t="str">
        <f t="shared" si="57"/>
        <v>TWD44172</v>
      </c>
      <c r="C3687" s="36" t="s">
        <v>332</v>
      </c>
      <c r="D3687" s="63">
        <v>4.5319999999999999E-2</v>
      </c>
      <c r="E3687" s="64">
        <v>44172</v>
      </c>
      <c r="F3687" s="65">
        <v>44172</v>
      </c>
      <c r="G3687" s="64">
        <v>44172.917364699075</v>
      </c>
    </row>
    <row r="3688" spans="1:7" outlineLevel="1" x14ac:dyDescent="0.25">
      <c r="A3688" t="s">
        <v>109</v>
      </c>
      <c r="B3688" t="str">
        <f t="shared" si="57"/>
        <v>TWD44169</v>
      </c>
      <c r="C3688" s="36" t="s">
        <v>332</v>
      </c>
      <c r="D3688" s="63">
        <v>4.5379999999999997E-2</v>
      </c>
      <c r="E3688" s="64">
        <v>44169</v>
      </c>
      <c r="F3688" s="65">
        <v>44171</v>
      </c>
      <c r="G3688" s="64">
        <v>44169.917272766201</v>
      </c>
    </row>
    <row r="3689" spans="1:7" outlineLevel="1" x14ac:dyDescent="0.25">
      <c r="A3689" t="s">
        <v>109</v>
      </c>
      <c r="B3689" t="str">
        <f t="shared" si="57"/>
        <v>TWD44168</v>
      </c>
      <c r="C3689" s="36" t="s">
        <v>332</v>
      </c>
      <c r="D3689" s="63">
        <v>4.539E-2</v>
      </c>
      <c r="E3689" s="64">
        <v>44168</v>
      </c>
      <c r="F3689" s="65">
        <v>44168</v>
      </c>
      <c r="G3689" s="64">
        <v>44168.917229629631</v>
      </c>
    </row>
    <row r="3690" spans="1:7" outlineLevel="1" x14ac:dyDescent="0.25">
      <c r="A3690" t="s">
        <v>109</v>
      </c>
      <c r="B3690" t="str">
        <f t="shared" si="57"/>
        <v>TWD44167</v>
      </c>
      <c r="C3690" s="36" t="s">
        <v>332</v>
      </c>
      <c r="D3690" s="63">
        <v>4.5370000000000001E-2</v>
      </c>
      <c r="E3690" s="64">
        <v>44167</v>
      </c>
      <c r="F3690" s="65">
        <v>44167</v>
      </c>
      <c r="G3690" s="64">
        <v>44167.917205289355</v>
      </c>
    </row>
    <row r="3691" spans="1:7" outlineLevel="1" x14ac:dyDescent="0.25">
      <c r="A3691" t="s">
        <v>109</v>
      </c>
      <c r="B3691" t="str">
        <f t="shared" si="57"/>
        <v>TWD44166</v>
      </c>
      <c r="C3691" s="36" t="s">
        <v>332</v>
      </c>
      <c r="D3691" s="63">
        <v>4.5370000000000001E-2</v>
      </c>
      <c r="E3691" s="64">
        <v>44166</v>
      </c>
      <c r="F3691" s="65">
        <v>44166</v>
      </c>
      <c r="G3691" s="64">
        <v>44166.917142395832</v>
      </c>
    </row>
    <row r="3692" spans="1:7" outlineLevel="1" x14ac:dyDescent="0.25">
      <c r="A3692" t="s">
        <v>109</v>
      </c>
      <c r="B3692" t="str">
        <f t="shared" si="57"/>
        <v>TWD44165</v>
      </c>
      <c r="C3692" s="36" t="s">
        <v>332</v>
      </c>
      <c r="D3692" s="63">
        <v>4.5400000000000003E-2</v>
      </c>
      <c r="E3692" s="64">
        <v>44165</v>
      </c>
      <c r="F3692" s="65">
        <v>44165</v>
      </c>
      <c r="G3692" s="64">
        <v>44165.917064849535</v>
      </c>
    </row>
    <row r="3693" spans="1:7" outlineLevel="1" x14ac:dyDescent="0.25">
      <c r="A3693" t="s">
        <v>109</v>
      </c>
      <c r="B3693" t="str">
        <f t="shared" si="57"/>
        <v>TWD44162</v>
      </c>
      <c r="C3693" s="36" t="s">
        <v>332</v>
      </c>
      <c r="D3693" s="63">
        <v>4.5530000000000001E-2</v>
      </c>
      <c r="E3693" s="64">
        <v>44162</v>
      </c>
      <c r="F3693" s="65">
        <v>44164</v>
      </c>
      <c r="G3693" s="64">
        <v>44162.916942326388</v>
      </c>
    </row>
    <row r="3694" spans="1:7" outlineLevel="1" x14ac:dyDescent="0.25">
      <c r="A3694" t="s">
        <v>109</v>
      </c>
      <c r="B3694" t="str">
        <f t="shared" si="57"/>
        <v>TWD44161</v>
      </c>
      <c r="C3694" s="36" t="s">
        <v>332</v>
      </c>
      <c r="D3694" s="63">
        <v>4.5650000000000003E-2</v>
      </c>
      <c r="E3694" s="64">
        <v>44161</v>
      </c>
      <c r="F3694" s="65">
        <v>44161</v>
      </c>
      <c r="G3694" s="64">
        <v>44161.916928275466</v>
      </c>
    </row>
    <row r="3695" spans="1:7" outlineLevel="1" x14ac:dyDescent="0.25">
      <c r="A3695" t="s">
        <v>109</v>
      </c>
      <c r="B3695" t="str">
        <f t="shared" si="57"/>
        <v>TWD44160</v>
      </c>
      <c r="C3695" s="36" t="s">
        <v>332</v>
      </c>
      <c r="D3695" s="63">
        <v>4.5629999999999997E-2</v>
      </c>
      <c r="E3695" s="64">
        <v>44160</v>
      </c>
      <c r="F3695" s="65">
        <v>44160</v>
      </c>
      <c r="G3695" s="64">
        <v>44160.916847418979</v>
      </c>
    </row>
    <row r="3696" spans="1:7" outlineLevel="1" x14ac:dyDescent="0.25">
      <c r="A3696" t="s">
        <v>109</v>
      </c>
      <c r="B3696" t="str">
        <f t="shared" si="57"/>
        <v>TWD44159</v>
      </c>
      <c r="C3696" s="36" t="s">
        <v>332</v>
      </c>
      <c r="D3696" s="63">
        <v>4.5719999999999997E-2</v>
      </c>
      <c r="E3696" s="64">
        <v>44159</v>
      </c>
      <c r="F3696" s="65">
        <v>44159</v>
      </c>
      <c r="G3696" s="64">
        <v>44159.916795636571</v>
      </c>
    </row>
    <row r="3697" spans="1:7" outlineLevel="1" x14ac:dyDescent="0.25">
      <c r="A3697" t="s">
        <v>109</v>
      </c>
      <c r="B3697" t="str">
        <f t="shared" si="57"/>
        <v>TWD44158</v>
      </c>
      <c r="C3697" s="36" t="s">
        <v>332</v>
      </c>
      <c r="D3697" s="63">
        <v>4.5839999999999999E-2</v>
      </c>
      <c r="E3697" s="64">
        <v>44158</v>
      </c>
      <c r="F3697" s="65">
        <v>44158</v>
      </c>
      <c r="G3697" s="64">
        <v>44158.91676443287</v>
      </c>
    </row>
    <row r="3698" spans="1:7" outlineLevel="1" x14ac:dyDescent="0.25">
      <c r="A3698" t="s">
        <v>109</v>
      </c>
      <c r="B3698" t="str">
        <f t="shared" si="57"/>
        <v>TWD44155</v>
      </c>
      <c r="C3698" s="36" t="s">
        <v>332</v>
      </c>
      <c r="D3698" s="63">
        <v>4.582E-2</v>
      </c>
      <c r="E3698" s="64">
        <v>44155</v>
      </c>
      <c r="F3698" s="65">
        <v>44157</v>
      </c>
      <c r="G3698" s="64">
        <v>44155.918238969905</v>
      </c>
    </row>
    <row r="3699" spans="1:7" outlineLevel="1" x14ac:dyDescent="0.25">
      <c r="A3699" t="s">
        <v>109</v>
      </c>
      <c r="B3699" t="str">
        <f t="shared" si="57"/>
        <v>TWD44154</v>
      </c>
      <c r="C3699" s="36" t="s">
        <v>332</v>
      </c>
      <c r="D3699" s="63">
        <v>4.5859999999999998E-2</v>
      </c>
      <c r="E3699" s="64">
        <v>44154</v>
      </c>
      <c r="F3699" s="65">
        <v>44154</v>
      </c>
      <c r="G3699" s="64">
        <v>44154.918178009262</v>
      </c>
    </row>
    <row r="3700" spans="1:7" outlineLevel="1" x14ac:dyDescent="0.25">
      <c r="A3700" t="s">
        <v>109</v>
      </c>
      <c r="B3700" t="str">
        <f t="shared" si="57"/>
        <v>TWD44153</v>
      </c>
      <c r="C3700" s="36" t="s">
        <v>332</v>
      </c>
      <c r="D3700" s="63">
        <v>4.5830000000000003E-2</v>
      </c>
      <c r="E3700" s="64">
        <v>44153</v>
      </c>
      <c r="F3700" s="65">
        <v>44153</v>
      </c>
      <c r="G3700" s="64">
        <v>44153.918149502315</v>
      </c>
    </row>
    <row r="3701" spans="1:7" outlineLevel="1" x14ac:dyDescent="0.25">
      <c r="A3701" t="s">
        <v>109</v>
      </c>
      <c r="B3701" t="str">
        <f t="shared" si="57"/>
        <v>TWD44152</v>
      </c>
      <c r="C3701" s="36" t="s">
        <v>332</v>
      </c>
      <c r="D3701" s="63">
        <v>4.5920000000000002E-2</v>
      </c>
      <c r="E3701" s="64">
        <v>44152</v>
      </c>
      <c r="F3701" s="65">
        <v>44152</v>
      </c>
      <c r="G3701" s="64">
        <v>44152.918135150459</v>
      </c>
    </row>
    <row r="3702" spans="1:7" outlineLevel="1" x14ac:dyDescent="0.25">
      <c r="A3702" t="s">
        <v>109</v>
      </c>
      <c r="B3702" t="str">
        <f t="shared" si="57"/>
        <v>TWD44151</v>
      </c>
      <c r="C3702" s="36" t="s">
        <v>332</v>
      </c>
      <c r="D3702" s="63">
        <v>4.5900000000000003E-2</v>
      </c>
      <c r="E3702" s="64">
        <v>44151</v>
      </c>
      <c r="F3702" s="65">
        <v>44151</v>
      </c>
      <c r="G3702" s="64">
        <v>44152.432152777779</v>
      </c>
    </row>
    <row r="3703" spans="1:7" outlineLevel="1" x14ac:dyDescent="0.25">
      <c r="A3703" t="s">
        <v>109</v>
      </c>
      <c r="B3703" t="str">
        <f t="shared" si="57"/>
        <v>USD44484</v>
      </c>
      <c r="C3703" s="36" t="s">
        <v>301</v>
      </c>
      <c r="D3703" s="63">
        <v>1.2379</v>
      </c>
      <c r="E3703" s="64">
        <v>44484</v>
      </c>
      <c r="F3703" s="65">
        <v>73050</v>
      </c>
      <c r="G3703" s="64">
        <v>44484.917950312498</v>
      </c>
    </row>
    <row r="3704" spans="1:7" outlineLevel="1" x14ac:dyDescent="0.25">
      <c r="A3704" t="s">
        <v>109</v>
      </c>
      <c r="B3704" t="str">
        <f t="shared" si="57"/>
        <v>USD44483</v>
      </c>
      <c r="C3704" s="36" t="s">
        <v>301</v>
      </c>
      <c r="D3704" s="63">
        <v>1.2372000000000001</v>
      </c>
      <c r="E3704" s="64">
        <v>44483</v>
      </c>
      <c r="F3704" s="65">
        <v>44483</v>
      </c>
      <c r="G3704" s="64">
        <v>44483.917875775463</v>
      </c>
    </row>
    <row r="3705" spans="1:7" outlineLevel="1" x14ac:dyDescent="0.25">
      <c r="A3705" t="s">
        <v>109</v>
      </c>
      <c r="B3705" t="str">
        <f t="shared" si="57"/>
        <v>USD44482</v>
      </c>
      <c r="C3705" s="36" t="s">
        <v>301</v>
      </c>
      <c r="D3705" s="63">
        <v>1.2444999999999999</v>
      </c>
      <c r="E3705" s="64">
        <v>44482</v>
      </c>
      <c r="F3705" s="65">
        <v>44482</v>
      </c>
      <c r="G3705" s="64">
        <v>44482.917871759259</v>
      </c>
    </row>
    <row r="3706" spans="1:7" outlineLevel="1" x14ac:dyDescent="0.25">
      <c r="A3706" t="s">
        <v>109</v>
      </c>
      <c r="B3706" t="str">
        <f t="shared" si="57"/>
        <v>USD44481</v>
      </c>
      <c r="C3706" s="36" t="s">
        <v>301</v>
      </c>
      <c r="D3706" s="63">
        <v>1.2461</v>
      </c>
      <c r="E3706" s="64">
        <v>44481</v>
      </c>
      <c r="F3706" s="65">
        <v>44481</v>
      </c>
      <c r="G3706" s="64">
        <v>44481.917802118056</v>
      </c>
    </row>
    <row r="3707" spans="1:7" outlineLevel="1" x14ac:dyDescent="0.25">
      <c r="A3707" t="s">
        <v>109</v>
      </c>
      <c r="B3707" t="str">
        <f t="shared" si="57"/>
        <v>USD44477</v>
      </c>
      <c r="C3707" s="36" t="s">
        <v>301</v>
      </c>
      <c r="D3707" s="63">
        <v>1.2482</v>
      </c>
      <c r="E3707" s="64">
        <v>44477</v>
      </c>
      <c r="F3707" s="65">
        <v>44480</v>
      </c>
      <c r="G3707" s="64">
        <v>44477.917705868058</v>
      </c>
    </row>
    <row r="3708" spans="1:7" outlineLevel="1" x14ac:dyDescent="0.25">
      <c r="A3708" t="s">
        <v>109</v>
      </c>
      <c r="B3708" t="str">
        <f t="shared" si="57"/>
        <v>USD44476</v>
      </c>
      <c r="C3708" s="36" t="s">
        <v>301</v>
      </c>
      <c r="D3708" s="63">
        <v>1.2558</v>
      </c>
      <c r="E3708" s="64">
        <v>44476</v>
      </c>
      <c r="F3708" s="65">
        <v>44476</v>
      </c>
      <c r="G3708" s="64">
        <v>44476.917658101855</v>
      </c>
    </row>
    <row r="3709" spans="1:7" outlineLevel="1" x14ac:dyDescent="0.25">
      <c r="A3709" t="s">
        <v>109</v>
      </c>
      <c r="B3709" t="str">
        <f t="shared" si="57"/>
        <v>USD44475</v>
      </c>
      <c r="C3709" s="36" t="s">
        <v>301</v>
      </c>
      <c r="D3709" s="63">
        <v>1.2613000000000001</v>
      </c>
      <c r="E3709" s="64">
        <v>44475</v>
      </c>
      <c r="F3709" s="65">
        <v>44475</v>
      </c>
      <c r="G3709" s="64">
        <v>44475.917569062498</v>
      </c>
    </row>
    <row r="3710" spans="1:7" outlineLevel="1" x14ac:dyDescent="0.25">
      <c r="A3710" t="s">
        <v>109</v>
      </c>
      <c r="B3710" t="str">
        <f t="shared" si="57"/>
        <v>USD44474</v>
      </c>
      <c r="C3710" s="36" t="s">
        <v>301</v>
      </c>
      <c r="D3710" s="63">
        <v>1.2575000000000001</v>
      </c>
      <c r="E3710" s="64">
        <v>44474</v>
      </c>
      <c r="F3710" s="65">
        <v>44474</v>
      </c>
      <c r="G3710" s="64">
        <v>44474.9175412037</v>
      </c>
    </row>
    <row r="3711" spans="1:7" outlineLevel="1" x14ac:dyDescent="0.25">
      <c r="A3711" t="s">
        <v>109</v>
      </c>
      <c r="B3711" t="str">
        <f t="shared" si="57"/>
        <v>USD44473</v>
      </c>
      <c r="C3711" s="36" t="s">
        <v>301</v>
      </c>
      <c r="D3711" s="63">
        <v>1.2583</v>
      </c>
      <c r="E3711" s="64">
        <v>44473</v>
      </c>
      <c r="F3711" s="65">
        <v>44473</v>
      </c>
      <c r="G3711" s="64">
        <v>44473.91753564815</v>
      </c>
    </row>
    <row r="3712" spans="1:7" outlineLevel="1" x14ac:dyDescent="0.25">
      <c r="A3712" t="s">
        <v>109</v>
      </c>
      <c r="B3712" t="str">
        <f t="shared" si="57"/>
        <v>USD44470</v>
      </c>
      <c r="C3712" s="36" t="s">
        <v>301</v>
      </c>
      <c r="D3712" s="63">
        <v>1.2654000000000001</v>
      </c>
      <c r="E3712" s="64">
        <v>44470</v>
      </c>
      <c r="F3712" s="65">
        <v>44472</v>
      </c>
      <c r="G3712" s="64">
        <v>44470.91745385417</v>
      </c>
    </row>
    <row r="3713" spans="1:7" outlineLevel="1" x14ac:dyDescent="0.25">
      <c r="A3713" t="s">
        <v>109</v>
      </c>
      <c r="B3713" t="str">
        <f t="shared" si="57"/>
        <v>USD44468</v>
      </c>
      <c r="C3713" s="36" t="s">
        <v>301</v>
      </c>
      <c r="D3713" s="63">
        <v>1.2741</v>
      </c>
      <c r="E3713" s="64">
        <v>44468</v>
      </c>
      <c r="F3713" s="65">
        <v>44469</v>
      </c>
      <c r="G3713" s="64">
        <v>44468.91738900463</v>
      </c>
    </row>
    <row r="3714" spans="1:7" outlineLevel="1" x14ac:dyDescent="0.25">
      <c r="A3714" t="s">
        <v>109</v>
      </c>
      <c r="B3714" t="str">
        <f t="shared" si="57"/>
        <v>USD44467</v>
      </c>
      <c r="C3714" s="36" t="s">
        <v>301</v>
      </c>
      <c r="D3714" s="63">
        <v>1.268</v>
      </c>
      <c r="E3714" s="64">
        <v>44467</v>
      </c>
      <c r="F3714" s="65">
        <v>44467</v>
      </c>
      <c r="G3714" s="64">
        <v>44467.917336261577</v>
      </c>
    </row>
    <row r="3715" spans="1:7" outlineLevel="1" x14ac:dyDescent="0.25">
      <c r="A3715" t="s">
        <v>109</v>
      </c>
      <c r="B3715" t="str">
        <f t="shared" si="57"/>
        <v>USD44466</v>
      </c>
      <c r="C3715" s="36" t="s">
        <v>301</v>
      </c>
      <c r="D3715" s="63">
        <v>1.2637</v>
      </c>
      <c r="E3715" s="64">
        <v>44466</v>
      </c>
      <c r="F3715" s="65">
        <v>44466</v>
      </c>
      <c r="G3715" s="64">
        <v>44466.917280324073</v>
      </c>
    </row>
    <row r="3716" spans="1:7" outlineLevel="1" x14ac:dyDescent="0.25">
      <c r="A3716" t="s">
        <v>109</v>
      </c>
      <c r="B3716" t="str">
        <f t="shared" si="57"/>
        <v>USD44463</v>
      </c>
      <c r="C3716" s="36" t="s">
        <v>301</v>
      </c>
      <c r="D3716" s="63">
        <v>1.268</v>
      </c>
      <c r="E3716" s="64">
        <v>44463</v>
      </c>
      <c r="F3716" s="65">
        <v>44465</v>
      </c>
      <c r="G3716" s="64">
        <v>44463.917867824071</v>
      </c>
    </row>
    <row r="3717" spans="1:7" outlineLevel="1" x14ac:dyDescent="0.25">
      <c r="A3717" t="s">
        <v>109</v>
      </c>
      <c r="B3717" t="str">
        <f t="shared" si="57"/>
        <v>USD44462</v>
      </c>
      <c r="C3717" s="36" t="s">
        <v>301</v>
      </c>
      <c r="D3717" s="63">
        <v>1.2653000000000001</v>
      </c>
      <c r="E3717" s="64">
        <v>44462</v>
      </c>
      <c r="F3717" s="65">
        <v>44462</v>
      </c>
      <c r="G3717" s="64">
        <v>44462.917878587963</v>
      </c>
    </row>
    <row r="3718" spans="1:7" outlineLevel="1" x14ac:dyDescent="0.25">
      <c r="A3718" t="s">
        <v>109</v>
      </c>
      <c r="B3718" t="str">
        <f t="shared" ref="B3718:B3781" si="58">C3718&amp;E3718</f>
        <v>USD44461</v>
      </c>
      <c r="C3718" s="36" t="s">
        <v>301</v>
      </c>
      <c r="D3718" s="63">
        <v>1.2756000000000001</v>
      </c>
      <c r="E3718" s="64">
        <v>44461</v>
      </c>
      <c r="F3718" s="65">
        <v>44461</v>
      </c>
      <c r="G3718" s="64">
        <v>44461.917839004629</v>
      </c>
    </row>
    <row r="3719" spans="1:7" outlineLevel="1" x14ac:dyDescent="0.25">
      <c r="A3719" t="s">
        <v>109</v>
      </c>
      <c r="B3719" t="str">
        <f t="shared" si="58"/>
        <v>USD44460</v>
      </c>
      <c r="C3719" s="36" t="s">
        <v>301</v>
      </c>
      <c r="D3719" s="63">
        <v>1.2801</v>
      </c>
      <c r="E3719" s="64">
        <v>44460</v>
      </c>
      <c r="F3719" s="65">
        <v>44460</v>
      </c>
      <c r="G3719" s="64">
        <v>44460.917817013891</v>
      </c>
    </row>
    <row r="3720" spans="1:7" outlineLevel="1" x14ac:dyDescent="0.25">
      <c r="A3720" t="s">
        <v>109</v>
      </c>
      <c r="B3720" t="str">
        <f t="shared" si="58"/>
        <v>USD44459</v>
      </c>
      <c r="C3720" s="36" t="s">
        <v>301</v>
      </c>
      <c r="D3720" s="63">
        <v>1.2827999999999999</v>
      </c>
      <c r="E3720" s="64">
        <v>44459</v>
      </c>
      <c r="F3720" s="65">
        <v>44459</v>
      </c>
      <c r="G3720" s="64">
        <v>44459.917747418978</v>
      </c>
    </row>
    <row r="3721" spans="1:7" outlineLevel="1" x14ac:dyDescent="0.25">
      <c r="A3721" t="s">
        <v>109</v>
      </c>
      <c r="B3721" t="str">
        <f t="shared" si="58"/>
        <v>USD44456</v>
      </c>
      <c r="C3721" s="36" t="s">
        <v>301</v>
      </c>
      <c r="D3721" s="63">
        <v>1.2721</v>
      </c>
      <c r="E3721" s="64">
        <v>44456</v>
      </c>
      <c r="F3721" s="65">
        <v>44458</v>
      </c>
      <c r="G3721" s="64">
        <v>44456.917653553239</v>
      </c>
    </row>
    <row r="3722" spans="1:7" outlineLevel="1" x14ac:dyDescent="0.25">
      <c r="A3722" t="s">
        <v>109</v>
      </c>
      <c r="B3722" t="str">
        <f t="shared" si="58"/>
        <v>USD44455</v>
      </c>
      <c r="C3722" s="36" t="s">
        <v>301</v>
      </c>
      <c r="D3722" s="63">
        <v>1.2674000000000001</v>
      </c>
      <c r="E3722" s="64">
        <v>44455</v>
      </c>
      <c r="F3722" s="65">
        <v>44455</v>
      </c>
      <c r="G3722" s="64">
        <v>44455.917641932872</v>
      </c>
    </row>
    <row r="3723" spans="1:7" outlineLevel="1" x14ac:dyDescent="0.25">
      <c r="A3723" t="s">
        <v>109</v>
      </c>
      <c r="B3723" t="str">
        <f t="shared" si="58"/>
        <v>USD44454</v>
      </c>
      <c r="C3723" s="36" t="s">
        <v>301</v>
      </c>
      <c r="D3723" s="63">
        <v>1.2650999999999999</v>
      </c>
      <c r="E3723" s="64">
        <v>44454</v>
      </c>
      <c r="F3723" s="65">
        <v>44454</v>
      </c>
      <c r="G3723" s="64">
        <v>44454.917585960648</v>
      </c>
    </row>
    <row r="3724" spans="1:7" outlineLevel="1" x14ac:dyDescent="0.25">
      <c r="A3724" t="s">
        <v>109</v>
      </c>
      <c r="B3724" t="str">
        <f t="shared" si="58"/>
        <v>USD44453</v>
      </c>
      <c r="C3724" s="36" t="s">
        <v>301</v>
      </c>
      <c r="D3724" s="63">
        <v>1.2661</v>
      </c>
      <c r="E3724" s="64">
        <v>44453</v>
      </c>
      <c r="F3724" s="65">
        <v>44453</v>
      </c>
      <c r="G3724" s="64">
        <v>44453.917549039354</v>
      </c>
    </row>
    <row r="3725" spans="1:7" outlineLevel="1" x14ac:dyDescent="0.25">
      <c r="A3725" t="s">
        <v>109</v>
      </c>
      <c r="B3725" t="str">
        <f t="shared" si="58"/>
        <v>USD44452</v>
      </c>
      <c r="C3725" s="36" t="s">
        <v>301</v>
      </c>
      <c r="D3725" s="63">
        <v>1.2662</v>
      </c>
      <c r="E3725" s="64">
        <v>44452</v>
      </c>
      <c r="F3725" s="65">
        <v>44452</v>
      </c>
      <c r="G3725" s="64">
        <v>44452.917141053244</v>
      </c>
    </row>
    <row r="3726" spans="1:7" outlineLevel="1" x14ac:dyDescent="0.25">
      <c r="A3726" t="s">
        <v>109</v>
      </c>
      <c r="B3726" t="str">
        <f t="shared" si="58"/>
        <v>USD44449</v>
      </c>
      <c r="C3726" s="36" t="s">
        <v>301</v>
      </c>
      <c r="D3726" s="63">
        <v>1.2630999999999999</v>
      </c>
      <c r="E3726" s="64">
        <v>44449</v>
      </c>
      <c r="F3726" s="65">
        <v>44451</v>
      </c>
      <c r="G3726" s="64">
        <v>44449.917072071759</v>
      </c>
    </row>
    <row r="3727" spans="1:7" outlineLevel="1" x14ac:dyDescent="0.25">
      <c r="A3727" t="s">
        <v>109</v>
      </c>
      <c r="B3727" t="str">
        <f t="shared" si="58"/>
        <v>USD44448</v>
      </c>
      <c r="C3727" s="36" t="s">
        <v>301</v>
      </c>
      <c r="D3727" s="63">
        <v>1.2654000000000001</v>
      </c>
      <c r="E3727" s="64">
        <v>44448</v>
      </c>
      <c r="F3727" s="65">
        <v>44448</v>
      </c>
      <c r="G3727" s="64">
        <v>44448.916998726854</v>
      </c>
    </row>
    <row r="3728" spans="1:7" outlineLevel="1" x14ac:dyDescent="0.25">
      <c r="A3728" t="s">
        <v>109</v>
      </c>
      <c r="B3728" t="str">
        <f t="shared" si="58"/>
        <v>USD44447</v>
      </c>
      <c r="C3728" s="36" t="s">
        <v>301</v>
      </c>
      <c r="D3728" s="63">
        <v>1.2676000000000001</v>
      </c>
      <c r="E3728" s="64">
        <v>44447</v>
      </c>
      <c r="F3728" s="65">
        <v>44447</v>
      </c>
      <c r="G3728" s="64">
        <v>44447.916981365743</v>
      </c>
    </row>
    <row r="3729" spans="1:7" outlineLevel="1" x14ac:dyDescent="0.25">
      <c r="A3729" t="s">
        <v>109</v>
      </c>
      <c r="B3729" t="str">
        <f t="shared" si="58"/>
        <v>USD44446</v>
      </c>
      <c r="C3729" s="36" t="s">
        <v>301</v>
      </c>
      <c r="D3729" s="63">
        <v>1.2621</v>
      </c>
      <c r="E3729" s="64">
        <v>44446</v>
      </c>
      <c r="F3729" s="65">
        <v>44446</v>
      </c>
      <c r="G3729" s="64">
        <v>44446.91695471065</v>
      </c>
    </row>
    <row r="3730" spans="1:7" outlineLevel="1" x14ac:dyDescent="0.25">
      <c r="A3730" t="s">
        <v>109</v>
      </c>
      <c r="B3730" t="str">
        <f t="shared" si="58"/>
        <v>USD44442</v>
      </c>
      <c r="C3730" s="36" t="s">
        <v>301</v>
      </c>
      <c r="D3730" s="63">
        <v>1.2518</v>
      </c>
      <c r="E3730" s="64">
        <v>44442</v>
      </c>
      <c r="F3730" s="65">
        <v>44445</v>
      </c>
      <c r="G3730" s="64">
        <v>44442.916798726852</v>
      </c>
    </row>
    <row r="3731" spans="1:7" outlineLevel="1" x14ac:dyDescent="0.25">
      <c r="A3731" t="s">
        <v>109</v>
      </c>
      <c r="B3731" t="str">
        <f t="shared" si="58"/>
        <v>USD44441</v>
      </c>
      <c r="C3731" s="36" t="s">
        <v>301</v>
      </c>
      <c r="D3731" s="63">
        <v>1.2573000000000001</v>
      </c>
      <c r="E3731" s="64">
        <v>44441</v>
      </c>
      <c r="F3731" s="65">
        <v>44441</v>
      </c>
      <c r="G3731" s="64">
        <v>44441.916770370372</v>
      </c>
    </row>
    <row r="3732" spans="1:7" outlineLevel="1" x14ac:dyDescent="0.25">
      <c r="A3732" t="s">
        <v>109</v>
      </c>
      <c r="B3732" t="str">
        <f t="shared" si="58"/>
        <v>USD44440</v>
      </c>
      <c r="C3732" s="36" t="s">
        <v>301</v>
      </c>
      <c r="D3732" s="63">
        <v>1.2606999999999999</v>
      </c>
      <c r="E3732" s="64">
        <v>44440</v>
      </c>
      <c r="F3732" s="65">
        <v>44440</v>
      </c>
      <c r="G3732" s="64">
        <v>44440.916771493059</v>
      </c>
    </row>
    <row r="3733" spans="1:7" outlineLevel="1" x14ac:dyDescent="0.25">
      <c r="A3733" t="s">
        <v>109</v>
      </c>
      <c r="B3733" t="str">
        <f t="shared" si="58"/>
        <v>USD44439</v>
      </c>
      <c r="C3733" s="36" t="s">
        <v>301</v>
      </c>
      <c r="D3733" s="63">
        <v>1.2617</v>
      </c>
      <c r="E3733" s="64">
        <v>44439</v>
      </c>
      <c r="F3733" s="65">
        <v>44439</v>
      </c>
      <c r="G3733" s="64">
        <v>44439.920156793982</v>
      </c>
    </row>
    <row r="3734" spans="1:7" outlineLevel="1" x14ac:dyDescent="0.25">
      <c r="A3734" t="s">
        <v>109</v>
      </c>
      <c r="B3734" t="str">
        <f t="shared" si="58"/>
        <v>USD44438</v>
      </c>
      <c r="C3734" s="36" t="s">
        <v>301</v>
      </c>
      <c r="D3734" s="63">
        <v>1.2603</v>
      </c>
      <c r="E3734" s="64">
        <v>44438</v>
      </c>
      <c r="F3734" s="65">
        <v>44438</v>
      </c>
      <c r="G3734" s="64">
        <v>44438.92015578704</v>
      </c>
    </row>
    <row r="3735" spans="1:7" outlineLevel="1" x14ac:dyDescent="0.25">
      <c r="A3735" t="s">
        <v>109</v>
      </c>
      <c r="B3735" t="str">
        <f t="shared" si="58"/>
        <v>USD44435</v>
      </c>
      <c r="C3735" s="36" t="s">
        <v>301</v>
      </c>
      <c r="D3735" s="63">
        <v>1.2635000000000001</v>
      </c>
      <c r="E3735" s="64">
        <v>44435</v>
      </c>
      <c r="F3735" s="65">
        <v>44437</v>
      </c>
      <c r="G3735" s="64">
        <v>44435.920084837962</v>
      </c>
    </row>
    <row r="3736" spans="1:7" outlineLevel="1" x14ac:dyDescent="0.25">
      <c r="A3736" t="s">
        <v>109</v>
      </c>
      <c r="B3736" t="str">
        <f t="shared" si="58"/>
        <v>USD44434</v>
      </c>
      <c r="C3736" s="36" t="s">
        <v>301</v>
      </c>
      <c r="D3736" s="63">
        <v>1.2650999999999999</v>
      </c>
      <c r="E3736" s="64">
        <v>44434</v>
      </c>
      <c r="F3736" s="65">
        <v>44434</v>
      </c>
      <c r="G3736" s="64">
        <v>44434.919944907408</v>
      </c>
    </row>
    <row r="3737" spans="1:7" outlineLevel="1" x14ac:dyDescent="0.25">
      <c r="A3737" t="s">
        <v>109</v>
      </c>
      <c r="B3737" t="str">
        <f t="shared" si="58"/>
        <v>USD44433</v>
      </c>
      <c r="C3737" s="36" t="s">
        <v>301</v>
      </c>
      <c r="D3737" s="63">
        <v>1.2619</v>
      </c>
      <c r="E3737" s="64">
        <v>44433</v>
      </c>
      <c r="F3737" s="65">
        <v>44433</v>
      </c>
      <c r="G3737" s="64">
        <v>44433.919950543983</v>
      </c>
    </row>
    <row r="3738" spans="1:7" outlineLevel="1" x14ac:dyDescent="0.25">
      <c r="A3738" t="s">
        <v>109</v>
      </c>
      <c r="B3738" t="str">
        <f t="shared" si="58"/>
        <v>USD44432</v>
      </c>
      <c r="C3738" s="36" t="s">
        <v>301</v>
      </c>
      <c r="D3738" s="63">
        <v>1.2607999999999999</v>
      </c>
      <c r="E3738" s="64">
        <v>44432</v>
      </c>
      <c r="F3738" s="65">
        <v>44432</v>
      </c>
      <c r="G3738" s="64">
        <v>44432.919876006941</v>
      </c>
    </row>
    <row r="3739" spans="1:7" outlineLevel="1" x14ac:dyDescent="0.25">
      <c r="A3739" t="s">
        <v>109</v>
      </c>
      <c r="B3739" t="str">
        <f t="shared" si="58"/>
        <v>USD44431</v>
      </c>
      <c r="C3739" s="36" t="s">
        <v>301</v>
      </c>
      <c r="D3739" s="63">
        <v>1.2682</v>
      </c>
      <c r="E3739" s="64">
        <v>44431</v>
      </c>
      <c r="F3739" s="65">
        <v>44431</v>
      </c>
      <c r="G3739" s="64">
        <v>44431.919861076392</v>
      </c>
    </row>
    <row r="3740" spans="1:7" outlineLevel="1" x14ac:dyDescent="0.25">
      <c r="A3740" t="s">
        <v>109</v>
      </c>
      <c r="B3740" t="str">
        <f t="shared" si="58"/>
        <v>USD44428</v>
      </c>
      <c r="C3740" s="36" t="s">
        <v>301</v>
      </c>
      <c r="D3740" s="63">
        <v>1.2856000000000001</v>
      </c>
      <c r="E3740" s="64">
        <v>44428</v>
      </c>
      <c r="F3740" s="65">
        <v>44430</v>
      </c>
      <c r="G3740" s="64">
        <v>44428.918752627316</v>
      </c>
    </row>
    <row r="3741" spans="1:7" outlineLevel="1" x14ac:dyDescent="0.25">
      <c r="A3741" t="s">
        <v>109</v>
      </c>
      <c r="B3741" t="str">
        <f t="shared" si="58"/>
        <v>USD44427</v>
      </c>
      <c r="C3741" s="36" t="s">
        <v>301</v>
      </c>
      <c r="D3741" s="63">
        <v>1.2791999999999999</v>
      </c>
      <c r="E3741" s="64">
        <v>44427</v>
      </c>
      <c r="F3741" s="65">
        <v>44427</v>
      </c>
      <c r="G3741" s="64">
        <v>44427.918716400462</v>
      </c>
    </row>
    <row r="3742" spans="1:7" outlineLevel="1" x14ac:dyDescent="0.25">
      <c r="A3742" t="s">
        <v>109</v>
      </c>
      <c r="B3742" t="str">
        <f t="shared" si="58"/>
        <v>USD44426</v>
      </c>
      <c r="C3742" s="36" t="s">
        <v>301</v>
      </c>
      <c r="D3742" s="63">
        <v>1.2629999999999999</v>
      </c>
      <c r="E3742" s="64">
        <v>44426</v>
      </c>
      <c r="F3742" s="65">
        <v>44426</v>
      </c>
      <c r="G3742" s="64">
        <v>44426.918656631948</v>
      </c>
    </row>
    <row r="3743" spans="1:7" outlineLevel="1" x14ac:dyDescent="0.25">
      <c r="A3743" t="s">
        <v>109</v>
      </c>
      <c r="B3743" t="str">
        <f t="shared" si="58"/>
        <v>USD44425</v>
      </c>
      <c r="C3743" s="36" t="s">
        <v>301</v>
      </c>
      <c r="D3743" s="63">
        <v>1.2623</v>
      </c>
      <c r="E3743" s="64">
        <v>44425</v>
      </c>
      <c r="F3743" s="65">
        <v>44425</v>
      </c>
      <c r="G3743" s="64">
        <v>44425.918660914351</v>
      </c>
    </row>
    <row r="3744" spans="1:7" outlineLevel="1" x14ac:dyDescent="0.25">
      <c r="A3744" t="s">
        <v>109</v>
      </c>
      <c r="B3744" t="str">
        <f t="shared" si="58"/>
        <v>USD44424</v>
      </c>
      <c r="C3744" s="36" t="s">
        <v>301</v>
      </c>
      <c r="D3744" s="63">
        <v>1.2568999999999999</v>
      </c>
      <c r="E3744" s="64">
        <v>44424</v>
      </c>
      <c r="F3744" s="65">
        <v>44424</v>
      </c>
      <c r="G3744" s="64">
        <v>44424.918611493056</v>
      </c>
    </row>
    <row r="3745" spans="1:7" outlineLevel="1" x14ac:dyDescent="0.25">
      <c r="A3745" t="s">
        <v>109</v>
      </c>
      <c r="B3745" t="str">
        <f t="shared" si="58"/>
        <v>USD44421</v>
      </c>
      <c r="C3745" s="36" t="s">
        <v>301</v>
      </c>
      <c r="D3745" s="63">
        <v>1.2514000000000001</v>
      </c>
      <c r="E3745" s="64">
        <v>44421</v>
      </c>
      <c r="F3745" s="65">
        <v>44423</v>
      </c>
      <c r="G3745" s="64">
        <v>44421.918543518521</v>
      </c>
    </row>
    <row r="3746" spans="1:7" outlineLevel="1" x14ac:dyDescent="0.25">
      <c r="A3746" t="s">
        <v>109</v>
      </c>
      <c r="B3746" t="str">
        <f t="shared" si="58"/>
        <v>USD44420</v>
      </c>
      <c r="C3746" s="36" t="s">
        <v>301</v>
      </c>
      <c r="D3746" s="63">
        <v>1.252</v>
      </c>
      <c r="E3746" s="64">
        <v>44420</v>
      </c>
      <c r="F3746" s="65">
        <v>44420</v>
      </c>
      <c r="G3746" s="64">
        <v>44420.918509293981</v>
      </c>
    </row>
    <row r="3747" spans="1:7" outlineLevel="1" x14ac:dyDescent="0.25">
      <c r="A3747" t="s">
        <v>109</v>
      </c>
      <c r="B3747" t="str">
        <f t="shared" si="58"/>
        <v>USD44419</v>
      </c>
      <c r="C3747" s="36" t="s">
        <v>301</v>
      </c>
      <c r="D3747" s="63">
        <v>1.2505999999999999</v>
      </c>
      <c r="E3747" s="64">
        <v>44419</v>
      </c>
      <c r="F3747" s="65">
        <v>44419</v>
      </c>
      <c r="G3747" s="64">
        <v>44419.918441747686</v>
      </c>
    </row>
    <row r="3748" spans="1:7" outlineLevel="1" x14ac:dyDescent="0.25">
      <c r="A3748" t="s">
        <v>109</v>
      </c>
      <c r="B3748" t="str">
        <f t="shared" si="58"/>
        <v>USD44418</v>
      </c>
      <c r="C3748" s="36" t="s">
        <v>301</v>
      </c>
      <c r="D3748" s="63">
        <v>1.254</v>
      </c>
      <c r="E3748" s="64">
        <v>44418</v>
      </c>
      <c r="F3748" s="65">
        <v>44418</v>
      </c>
      <c r="G3748" s="64">
        <v>44418.918465277777</v>
      </c>
    </row>
    <row r="3749" spans="1:7" outlineLevel="1" x14ac:dyDescent="0.25">
      <c r="A3749" t="s">
        <v>109</v>
      </c>
      <c r="B3749" t="str">
        <f t="shared" si="58"/>
        <v>USD44417</v>
      </c>
      <c r="C3749" s="36" t="s">
        <v>301</v>
      </c>
      <c r="D3749" s="63">
        <v>1.2565</v>
      </c>
      <c r="E3749" s="64">
        <v>44417</v>
      </c>
      <c r="F3749" s="65">
        <v>44417</v>
      </c>
      <c r="G3749" s="64">
        <v>44417.918424386575</v>
      </c>
    </row>
    <row r="3750" spans="1:7" outlineLevel="1" x14ac:dyDescent="0.25">
      <c r="A3750" t="s">
        <v>109</v>
      </c>
      <c r="B3750" t="str">
        <f t="shared" si="58"/>
        <v>USD44414</v>
      </c>
      <c r="C3750" s="36" t="s">
        <v>301</v>
      </c>
      <c r="D3750" s="63">
        <v>1.2549999999999999</v>
      </c>
      <c r="E3750" s="64">
        <v>44414</v>
      </c>
      <c r="F3750" s="65">
        <v>44416</v>
      </c>
      <c r="G3750" s="64">
        <v>44414.918323576392</v>
      </c>
    </row>
    <row r="3751" spans="1:7" outlineLevel="1" x14ac:dyDescent="0.25">
      <c r="A3751" t="s">
        <v>109</v>
      </c>
      <c r="B3751" t="str">
        <f t="shared" si="58"/>
        <v>USD44413</v>
      </c>
      <c r="C3751" s="36" t="s">
        <v>301</v>
      </c>
      <c r="D3751" s="63">
        <v>1.2497</v>
      </c>
      <c r="E3751" s="64">
        <v>44413</v>
      </c>
      <c r="F3751" s="65">
        <v>44413</v>
      </c>
      <c r="G3751" s="64">
        <v>44413.918310763889</v>
      </c>
    </row>
    <row r="3752" spans="1:7" outlineLevel="1" x14ac:dyDescent="0.25">
      <c r="A3752" t="s">
        <v>109</v>
      </c>
      <c r="B3752" t="str">
        <f t="shared" si="58"/>
        <v>USD44412</v>
      </c>
      <c r="C3752" s="36" t="s">
        <v>301</v>
      </c>
      <c r="D3752" s="63">
        <v>1.2544999999999999</v>
      </c>
      <c r="E3752" s="64">
        <v>44412</v>
      </c>
      <c r="F3752" s="65">
        <v>44412</v>
      </c>
      <c r="G3752" s="64">
        <v>44412.918273298608</v>
      </c>
    </row>
    <row r="3753" spans="1:7" outlineLevel="1" x14ac:dyDescent="0.25">
      <c r="A3753" t="s">
        <v>109</v>
      </c>
      <c r="B3753" t="str">
        <f t="shared" si="58"/>
        <v>USD44411</v>
      </c>
      <c r="C3753" s="36" t="s">
        <v>301</v>
      </c>
      <c r="D3753" s="63">
        <v>1.2544999999999999</v>
      </c>
      <c r="E3753" s="64">
        <v>44411</v>
      </c>
      <c r="F3753" s="65">
        <v>44411</v>
      </c>
      <c r="G3753" s="64">
        <v>44411.918228668983</v>
      </c>
    </row>
    <row r="3754" spans="1:7" outlineLevel="1" x14ac:dyDescent="0.25">
      <c r="A3754" t="s">
        <v>109</v>
      </c>
      <c r="B3754" t="str">
        <f t="shared" si="58"/>
        <v>USD44407</v>
      </c>
      <c r="C3754" s="36" t="s">
        <v>301</v>
      </c>
      <c r="D3754" s="63">
        <v>1.2462</v>
      </c>
      <c r="E3754" s="64">
        <v>44407</v>
      </c>
      <c r="F3754" s="65">
        <v>44410</v>
      </c>
      <c r="G3754" s="64">
        <v>44407.919968518516</v>
      </c>
    </row>
    <row r="3755" spans="1:7" outlineLevel="1" x14ac:dyDescent="0.25">
      <c r="A3755" t="s">
        <v>109</v>
      </c>
      <c r="B3755" t="str">
        <f t="shared" si="58"/>
        <v>USD44406</v>
      </c>
      <c r="C3755" s="36" t="s">
        <v>301</v>
      </c>
      <c r="D3755" s="63">
        <v>1.2450000000000001</v>
      </c>
      <c r="E3755" s="64">
        <v>44406</v>
      </c>
      <c r="F3755" s="65">
        <v>44406</v>
      </c>
      <c r="G3755" s="64">
        <v>44406.919904664355</v>
      </c>
    </row>
    <row r="3756" spans="1:7" outlineLevel="1" x14ac:dyDescent="0.25">
      <c r="A3756" t="s">
        <v>109</v>
      </c>
      <c r="B3756" t="str">
        <f t="shared" si="58"/>
        <v>USD44405</v>
      </c>
      <c r="C3756" s="36" t="s">
        <v>301</v>
      </c>
      <c r="D3756" s="63">
        <v>1.2565999999999999</v>
      </c>
      <c r="E3756" s="64">
        <v>44405</v>
      </c>
      <c r="F3756" s="65">
        <v>44405</v>
      </c>
      <c r="G3756" s="64">
        <v>44405.919886111114</v>
      </c>
    </row>
    <row r="3757" spans="1:7" outlineLevel="1" x14ac:dyDescent="0.25">
      <c r="A3757" t="s">
        <v>109</v>
      </c>
      <c r="B3757" t="str">
        <f t="shared" si="58"/>
        <v>USD44404</v>
      </c>
      <c r="C3757" s="36" t="s">
        <v>301</v>
      </c>
      <c r="D3757" s="63">
        <v>1.2578</v>
      </c>
      <c r="E3757" s="64">
        <v>44404</v>
      </c>
      <c r="F3757" s="65">
        <v>44404</v>
      </c>
      <c r="G3757" s="64">
        <v>44404.919855983797</v>
      </c>
    </row>
    <row r="3758" spans="1:7" outlineLevel="1" x14ac:dyDescent="0.25">
      <c r="A3758" t="s">
        <v>109</v>
      </c>
      <c r="B3758" t="str">
        <f t="shared" si="58"/>
        <v>USD44403</v>
      </c>
      <c r="C3758" s="36" t="s">
        <v>301</v>
      </c>
      <c r="D3758" s="63">
        <v>1.2548999999999999</v>
      </c>
      <c r="E3758" s="64">
        <v>44403</v>
      </c>
      <c r="F3758" s="65">
        <v>44403</v>
      </c>
      <c r="G3758" s="64">
        <v>44403.919816168978</v>
      </c>
    </row>
    <row r="3759" spans="1:7" outlineLevel="1" x14ac:dyDescent="0.25">
      <c r="A3759" t="s">
        <v>109</v>
      </c>
      <c r="B3759" t="str">
        <f t="shared" si="58"/>
        <v>USD44400</v>
      </c>
      <c r="C3759" s="36" t="s">
        <v>301</v>
      </c>
      <c r="D3759" s="63">
        <v>1.2575000000000001</v>
      </c>
      <c r="E3759" s="64">
        <v>44400</v>
      </c>
      <c r="F3759" s="65">
        <v>44402</v>
      </c>
      <c r="G3759" s="64">
        <v>44400.920062534722</v>
      </c>
    </row>
    <row r="3760" spans="1:7" outlineLevel="1" x14ac:dyDescent="0.25">
      <c r="A3760" t="s">
        <v>109</v>
      </c>
      <c r="B3760" t="str">
        <f t="shared" si="58"/>
        <v>USD44399</v>
      </c>
      <c r="C3760" s="36" t="s">
        <v>301</v>
      </c>
      <c r="D3760" s="63">
        <v>1.2566999999999999</v>
      </c>
      <c r="E3760" s="64">
        <v>44399</v>
      </c>
      <c r="F3760" s="65">
        <v>44399</v>
      </c>
      <c r="G3760" s="64">
        <v>44399.920058993055</v>
      </c>
    </row>
    <row r="3761" spans="1:7" outlineLevel="1" x14ac:dyDescent="0.25">
      <c r="A3761" t="s">
        <v>109</v>
      </c>
      <c r="B3761" t="str">
        <f t="shared" si="58"/>
        <v>USD44398</v>
      </c>
      <c r="C3761" s="36" t="s">
        <v>301</v>
      </c>
      <c r="D3761" s="63">
        <v>1.2588999999999999</v>
      </c>
      <c r="E3761" s="64">
        <v>44398</v>
      </c>
      <c r="F3761" s="65">
        <v>44398</v>
      </c>
      <c r="G3761" s="64">
        <v>44398.919481446763</v>
      </c>
    </row>
    <row r="3762" spans="1:7" outlineLevel="1" x14ac:dyDescent="0.25">
      <c r="A3762" t="s">
        <v>109</v>
      </c>
      <c r="B3762" t="str">
        <f t="shared" si="58"/>
        <v>USD44397</v>
      </c>
      <c r="C3762" s="36" t="s">
        <v>301</v>
      </c>
      <c r="D3762" s="63">
        <v>1.2729999999999999</v>
      </c>
      <c r="E3762" s="64">
        <v>44397</v>
      </c>
      <c r="F3762" s="65">
        <v>44397</v>
      </c>
      <c r="G3762" s="64">
        <v>44397.919423692132</v>
      </c>
    </row>
    <row r="3763" spans="1:7" outlineLevel="1" x14ac:dyDescent="0.25">
      <c r="A3763" t="s">
        <v>109</v>
      </c>
      <c r="B3763" t="str">
        <f t="shared" si="58"/>
        <v>USD44396</v>
      </c>
      <c r="C3763" s="36" t="s">
        <v>301</v>
      </c>
      <c r="D3763" s="63">
        <v>1.2759</v>
      </c>
      <c r="E3763" s="64">
        <v>44396</v>
      </c>
      <c r="F3763" s="65">
        <v>44396</v>
      </c>
      <c r="G3763" s="64">
        <v>44396.919414351854</v>
      </c>
    </row>
    <row r="3764" spans="1:7" outlineLevel="1" x14ac:dyDescent="0.25">
      <c r="A3764" t="s">
        <v>109</v>
      </c>
      <c r="B3764" t="str">
        <f t="shared" si="58"/>
        <v>USD44393</v>
      </c>
      <c r="C3764" s="36" t="s">
        <v>301</v>
      </c>
      <c r="D3764" s="63">
        <v>1.2593000000000001</v>
      </c>
      <c r="E3764" s="64">
        <v>44393</v>
      </c>
      <c r="F3764" s="65">
        <v>44395</v>
      </c>
      <c r="G3764" s="64">
        <v>44393.919365127316</v>
      </c>
    </row>
    <row r="3765" spans="1:7" outlineLevel="1" x14ac:dyDescent="0.25">
      <c r="A3765" t="s">
        <v>109</v>
      </c>
      <c r="B3765" t="str">
        <f t="shared" si="58"/>
        <v>USD44392</v>
      </c>
      <c r="C3765" s="36" t="s">
        <v>301</v>
      </c>
      <c r="D3765" s="63">
        <v>1.2572000000000001</v>
      </c>
      <c r="E3765" s="64">
        <v>44392</v>
      </c>
      <c r="F3765" s="65">
        <v>44392</v>
      </c>
      <c r="G3765" s="64">
        <v>44392.919299687499</v>
      </c>
    </row>
    <row r="3766" spans="1:7" outlineLevel="1" x14ac:dyDescent="0.25">
      <c r="A3766" t="s">
        <v>109</v>
      </c>
      <c r="B3766" t="str">
        <f t="shared" si="58"/>
        <v>USD44391</v>
      </c>
      <c r="C3766" s="36" t="s">
        <v>301</v>
      </c>
      <c r="D3766" s="63">
        <v>1.2497</v>
      </c>
      <c r="E3766" s="64">
        <v>44391</v>
      </c>
      <c r="F3766" s="65">
        <v>44391</v>
      </c>
      <c r="G3766" s="64">
        <v>44391.919279594906</v>
      </c>
    </row>
    <row r="3767" spans="1:7" outlineLevel="1" x14ac:dyDescent="0.25">
      <c r="A3767" t="s">
        <v>109</v>
      </c>
      <c r="B3767" t="str">
        <f t="shared" si="58"/>
        <v>USD44390</v>
      </c>
      <c r="C3767" s="36" t="s">
        <v>301</v>
      </c>
      <c r="D3767" s="63">
        <v>1.2514000000000001</v>
      </c>
      <c r="E3767" s="64">
        <v>44390</v>
      </c>
      <c r="F3767" s="65">
        <v>44390</v>
      </c>
      <c r="G3767" s="64">
        <v>44390.919258182868</v>
      </c>
    </row>
    <row r="3768" spans="1:7" outlineLevel="1" x14ac:dyDescent="0.25">
      <c r="A3768" t="s">
        <v>109</v>
      </c>
      <c r="B3768" t="str">
        <f t="shared" si="58"/>
        <v>USD44389</v>
      </c>
      <c r="C3768" s="36" t="s">
        <v>301</v>
      </c>
      <c r="D3768" s="63">
        <v>1.2471000000000001</v>
      </c>
      <c r="E3768" s="64">
        <v>44389</v>
      </c>
      <c r="F3768" s="65">
        <v>44389</v>
      </c>
      <c r="G3768" s="64">
        <v>44389.919246030091</v>
      </c>
    </row>
    <row r="3769" spans="1:7" outlineLevel="1" x14ac:dyDescent="0.25">
      <c r="A3769" t="s">
        <v>109</v>
      </c>
      <c r="B3769" t="str">
        <f t="shared" si="58"/>
        <v>USD44386</v>
      </c>
      <c r="C3769" s="36" t="s">
        <v>301</v>
      </c>
      <c r="D3769" s="63">
        <v>1.2476</v>
      </c>
      <c r="E3769" s="64">
        <v>44386</v>
      </c>
      <c r="F3769" s="65">
        <v>44388</v>
      </c>
      <c r="G3769" s="64">
        <v>44386.919127974536</v>
      </c>
    </row>
    <row r="3770" spans="1:7" outlineLevel="1" x14ac:dyDescent="0.25">
      <c r="A3770" t="s">
        <v>109</v>
      </c>
      <c r="B3770" t="str">
        <f t="shared" si="58"/>
        <v>USD44385</v>
      </c>
      <c r="C3770" s="36" t="s">
        <v>301</v>
      </c>
      <c r="D3770" s="63">
        <v>1.254</v>
      </c>
      <c r="E3770" s="64">
        <v>44385</v>
      </c>
      <c r="F3770" s="65">
        <v>44385</v>
      </c>
      <c r="G3770" s="64">
        <v>44385.91910806713</v>
      </c>
    </row>
    <row r="3771" spans="1:7" outlineLevel="1" x14ac:dyDescent="0.25">
      <c r="A3771" t="s">
        <v>109</v>
      </c>
      <c r="B3771" t="str">
        <f t="shared" si="58"/>
        <v>USD44384</v>
      </c>
      <c r="C3771" s="36" t="s">
        <v>301</v>
      </c>
      <c r="D3771" s="63">
        <v>1.2475000000000001</v>
      </c>
      <c r="E3771" s="64">
        <v>44384</v>
      </c>
      <c r="F3771" s="65">
        <v>44384</v>
      </c>
      <c r="G3771" s="64">
        <v>44384.919045949071</v>
      </c>
    </row>
    <row r="3772" spans="1:7" outlineLevel="1" x14ac:dyDescent="0.25">
      <c r="A3772" t="s">
        <v>109</v>
      </c>
      <c r="B3772" t="str">
        <f t="shared" si="58"/>
        <v>USD44383</v>
      </c>
      <c r="C3772" s="36" t="s">
        <v>301</v>
      </c>
      <c r="D3772" s="63">
        <v>1.2445999999999999</v>
      </c>
      <c r="E3772" s="64">
        <v>44383</v>
      </c>
      <c r="F3772" s="65">
        <v>44383</v>
      </c>
      <c r="G3772" s="64">
        <v>44383.919047569441</v>
      </c>
    </row>
    <row r="3773" spans="1:7" outlineLevel="1" x14ac:dyDescent="0.25">
      <c r="A3773" t="s">
        <v>109</v>
      </c>
      <c r="B3773" t="str">
        <f t="shared" si="58"/>
        <v>USD44382</v>
      </c>
      <c r="C3773" s="36" t="s">
        <v>301</v>
      </c>
      <c r="D3773" s="63">
        <v>1.2343</v>
      </c>
      <c r="E3773" s="64">
        <v>44382</v>
      </c>
      <c r="F3773" s="65">
        <v>44382</v>
      </c>
      <c r="G3773" s="64">
        <v>44382.91898545139</v>
      </c>
    </row>
    <row r="3774" spans="1:7" outlineLevel="1" x14ac:dyDescent="0.25">
      <c r="A3774" t="s">
        <v>109</v>
      </c>
      <c r="B3774" t="str">
        <f t="shared" si="58"/>
        <v>USD44379</v>
      </c>
      <c r="C3774" s="36" t="s">
        <v>301</v>
      </c>
      <c r="D3774" s="63">
        <v>1.2353000000000001</v>
      </c>
      <c r="E3774" s="64">
        <v>44379</v>
      </c>
      <c r="F3774" s="65">
        <v>44381</v>
      </c>
      <c r="G3774" s="64">
        <v>44379.918892048612</v>
      </c>
    </row>
    <row r="3775" spans="1:7" outlineLevel="1" x14ac:dyDescent="0.25">
      <c r="A3775" t="s">
        <v>109</v>
      </c>
      <c r="B3775" t="str">
        <f t="shared" si="58"/>
        <v>USD44377</v>
      </c>
      <c r="C3775" s="36" t="s">
        <v>301</v>
      </c>
      <c r="D3775" s="63">
        <v>1.2394000000000001</v>
      </c>
      <c r="E3775" s="64">
        <v>44377</v>
      </c>
      <c r="F3775" s="65">
        <v>44378</v>
      </c>
      <c r="G3775" s="64">
        <v>44377.918869212961</v>
      </c>
    </row>
    <row r="3776" spans="1:7" outlineLevel="1" x14ac:dyDescent="0.25">
      <c r="A3776" t="s">
        <v>109</v>
      </c>
      <c r="B3776" t="str">
        <f t="shared" si="58"/>
        <v>USD44376</v>
      </c>
      <c r="C3776" s="36" t="s">
        <v>301</v>
      </c>
      <c r="D3776" s="63">
        <v>1.2383999999999999</v>
      </c>
      <c r="E3776" s="64">
        <v>44376</v>
      </c>
      <c r="F3776" s="65">
        <v>44376</v>
      </c>
      <c r="G3776" s="64">
        <v>44376.918810300929</v>
      </c>
    </row>
    <row r="3777" spans="1:7" outlineLevel="1" x14ac:dyDescent="0.25">
      <c r="A3777" t="s">
        <v>109</v>
      </c>
      <c r="B3777" t="str">
        <f t="shared" si="58"/>
        <v>USD44375</v>
      </c>
      <c r="C3777" s="36" t="s">
        <v>301</v>
      </c>
      <c r="D3777" s="63">
        <v>1.2335</v>
      </c>
      <c r="E3777" s="64">
        <v>44375</v>
      </c>
      <c r="F3777" s="65">
        <v>44375</v>
      </c>
      <c r="G3777" s="64">
        <v>44375.918770104166</v>
      </c>
    </row>
    <row r="3778" spans="1:7" outlineLevel="1" x14ac:dyDescent="0.25">
      <c r="A3778" t="s">
        <v>109</v>
      </c>
      <c r="B3778" t="str">
        <f t="shared" si="58"/>
        <v>USD44372</v>
      </c>
      <c r="C3778" s="36" t="s">
        <v>301</v>
      </c>
      <c r="D3778" s="63">
        <v>1.2294</v>
      </c>
      <c r="E3778" s="64">
        <v>44372</v>
      </c>
      <c r="F3778" s="65">
        <v>44374</v>
      </c>
      <c r="G3778" s="64">
        <v>44372.91870185185</v>
      </c>
    </row>
    <row r="3779" spans="1:7" outlineLevel="1" x14ac:dyDescent="0.25">
      <c r="A3779" t="s">
        <v>109</v>
      </c>
      <c r="B3779" t="str">
        <f t="shared" si="58"/>
        <v>USD44371</v>
      </c>
      <c r="C3779" s="36" t="s">
        <v>301</v>
      </c>
      <c r="D3779" s="63">
        <v>1.2316</v>
      </c>
      <c r="E3779" s="64">
        <v>44371</v>
      </c>
      <c r="F3779" s="65">
        <v>44371</v>
      </c>
      <c r="G3779" s="64">
        <v>44371.919384872686</v>
      </c>
    </row>
    <row r="3780" spans="1:7" outlineLevel="1" x14ac:dyDescent="0.25">
      <c r="A3780" t="s">
        <v>109</v>
      </c>
      <c r="B3780" t="str">
        <f t="shared" si="58"/>
        <v>USD44370</v>
      </c>
      <c r="C3780" s="36" t="s">
        <v>301</v>
      </c>
      <c r="D3780" s="63">
        <v>1.2286999999999999</v>
      </c>
      <c r="E3780" s="64">
        <v>44370</v>
      </c>
      <c r="F3780" s="65">
        <v>44370</v>
      </c>
      <c r="G3780" s="64">
        <v>44370.919366817128</v>
      </c>
    </row>
    <row r="3781" spans="1:7" outlineLevel="1" x14ac:dyDescent="0.25">
      <c r="A3781" t="s">
        <v>109</v>
      </c>
      <c r="B3781" t="str">
        <f t="shared" si="58"/>
        <v>USD44369</v>
      </c>
      <c r="C3781" s="36" t="s">
        <v>301</v>
      </c>
      <c r="D3781" s="63">
        <v>1.2356</v>
      </c>
      <c r="E3781" s="64">
        <v>44369</v>
      </c>
      <c r="F3781" s="65">
        <v>44369</v>
      </c>
      <c r="G3781" s="64">
        <v>44369.919342939815</v>
      </c>
    </row>
    <row r="3782" spans="1:7" outlineLevel="1" x14ac:dyDescent="0.25">
      <c r="A3782" t="s">
        <v>109</v>
      </c>
      <c r="B3782" t="str">
        <f t="shared" ref="B3782:B3845" si="59">C3782&amp;E3782</f>
        <v>USD44368</v>
      </c>
      <c r="C3782" s="36" t="s">
        <v>301</v>
      </c>
      <c r="D3782" s="63">
        <v>1.2377</v>
      </c>
      <c r="E3782" s="64">
        <v>44368</v>
      </c>
      <c r="F3782" s="65">
        <v>44368</v>
      </c>
      <c r="G3782" s="64">
        <v>44368.918054710652</v>
      </c>
    </row>
    <row r="3783" spans="1:7" outlineLevel="1" x14ac:dyDescent="0.25">
      <c r="A3783" t="s">
        <v>109</v>
      </c>
      <c r="B3783" t="str">
        <f t="shared" si="59"/>
        <v>USD44365</v>
      </c>
      <c r="C3783" s="36" t="s">
        <v>301</v>
      </c>
      <c r="D3783" s="63">
        <v>1.2419</v>
      </c>
      <c r="E3783" s="64">
        <v>44365</v>
      </c>
      <c r="F3783" s="65">
        <v>44367</v>
      </c>
      <c r="G3783" s="64">
        <v>44365.918205787035</v>
      </c>
    </row>
    <row r="3784" spans="1:7" outlineLevel="1" x14ac:dyDescent="0.25">
      <c r="A3784" t="s">
        <v>109</v>
      </c>
      <c r="B3784" t="str">
        <f t="shared" si="59"/>
        <v>USD44364</v>
      </c>
      <c r="C3784" s="36" t="s">
        <v>301</v>
      </c>
      <c r="D3784" s="63">
        <v>1.2341</v>
      </c>
      <c r="E3784" s="64">
        <v>44364</v>
      </c>
      <c r="F3784" s="65">
        <v>44364</v>
      </c>
      <c r="G3784" s="64">
        <v>44364.918171180558</v>
      </c>
    </row>
    <row r="3785" spans="1:7" outlineLevel="1" x14ac:dyDescent="0.25">
      <c r="A3785" t="s">
        <v>109</v>
      </c>
      <c r="B3785" t="str">
        <f t="shared" si="59"/>
        <v>USD44363</v>
      </c>
      <c r="C3785" s="36" t="s">
        <v>301</v>
      </c>
      <c r="D3785" s="63">
        <v>1.2191000000000001</v>
      </c>
      <c r="E3785" s="64">
        <v>44363</v>
      </c>
      <c r="F3785" s="65">
        <v>44363</v>
      </c>
      <c r="G3785" s="64">
        <v>44363.918124571763</v>
      </c>
    </row>
    <row r="3786" spans="1:7" outlineLevel="1" x14ac:dyDescent="0.25">
      <c r="A3786" t="s">
        <v>109</v>
      </c>
      <c r="B3786" t="str">
        <f t="shared" si="59"/>
        <v>USD44362</v>
      </c>
      <c r="C3786" s="36" t="s">
        <v>301</v>
      </c>
      <c r="D3786" s="63">
        <v>1.2188000000000001</v>
      </c>
      <c r="E3786" s="64">
        <v>44362</v>
      </c>
      <c r="F3786" s="65">
        <v>44362</v>
      </c>
      <c r="G3786" s="64">
        <v>44362.918103124997</v>
      </c>
    </row>
    <row r="3787" spans="1:7" outlineLevel="1" x14ac:dyDescent="0.25">
      <c r="A3787" t="s">
        <v>109</v>
      </c>
      <c r="B3787" t="str">
        <f t="shared" si="59"/>
        <v>USD44361</v>
      </c>
      <c r="C3787" s="36" t="s">
        <v>301</v>
      </c>
      <c r="D3787" s="63">
        <v>1.2141999999999999</v>
      </c>
      <c r="E3787" s="64">
        <v>44361</v>
      </c>
      <c r="F3787" s="65">
        <v>44361</v>
      </c>
      <c r="G3787" s="64">
        <v>44361.918090196756</v>
      </c>
    </row>
    <row r="3788" spans="1:7" outlineLevel="1" x14ac:dyDescent="0.25">
      <c r="A3788" t="s">
        <v>109</v>
      </c>
      <c r="B3788" t="str">
        <f t="shared" si="59"/>
        <v>USD44358</v>
      </c>
      <c r="C3788" s="36" t="s">
        <v>301</v>
      </c>
      <c r="D3788" s="63">
        <v>1.2148000000000001</v>
      </c>
      <c r="E3788" s="64">
        <v>44358</v>
      </c>
      <c r="F3788" s="65">
        <v>44360</v>
      </c>
      <c r="G3788" s="64">
        <v>44358.917920173611</v>
      </c>
    </row>
    <row r="3789" spans="1:7" outlineLevel="1" x14ac:dyDescent="0.25">
      <c r="A3789" t="s">
        <v>109</v>
      </c>
      <c r="B3789" t="str">
        <f t="shared" si="59"/>
        <v>USD44357</v>
      </c>
      <c r="C3789" s="36" t="s">
        <v>301</v>
      </c>
      <c r="D3789" s="63">
        <v>1.2094</v>
      </c>
      <c r="E3789" s="64">
        <v>44357</v>
      </c>
      <c r="F3789" s="65">
        <v>44357</v>
      </c>
      <c r="G3789" s="64">
        <v>44357.917892511578</v>
      </c>
    </row>
    <row r="3790" spans="1:7" outlineLevel="1" x14ac:dyDescent="0.25">
      <c r="A3790" t="s">
        <v>109</v>
      </c>
      <c r="B3790" t="str">
        <f t="shared" si="59"/>
        <v>USD44356</v>
      </c>
      <c r="C3790" s="36" t="s">
        <v>301</v>
      </c>
      <c r="D3790" s="63">
        <v>1.2095</v>
      </c>
      <c r="E3790" s="64">
        <v>44356</v>
      </c>
      <c r="F3790" s="65">
        <v>44356</v>
      </c>
      <c r="G3790" s="64">
        <v>44356.91785795139</v>
      </c>
    </row>
    <row r="3791" spans="1:7" outlineLevel="1" x14ac:dyDescent="0.25">
      <c r="A3791" t="s">
        <v>109</v>
      </c>
      <c r="B3791" t="str">
        <f t="shared" si="59"/>
        <v>USD44355</v>
      </c>
      <c r="C3791" s="36" t="s">
        <v>301</v>
      </c>
      <c r="D3791" s="63">
        <v>1.2097</v>
      </c>
      <c r="E3791" s="64">
        <v>44355</v>
      </c>
      <c r="F3791" s="65">
        <v>44355</v>
      </c>
      <c r="G3791" s="64">
        <v>44355.917863807874</v>
      </c>
    </row>
    <row r="3792" spans="1:7" outlineLevel="1" x14ac:dyDescent="0.25">
      <c r="A3792" t="s">
        <v>109</v>
      </c>
      <c r="B3792" t="str">
        <f t="shared" si="59"/>
        <v>USD44354</v>
      </c>
      <c r="C3792" s="36" t="s">
        <v>301</v>
      </c>
      <c r="D3792" s="63">
        <v>1.2073</v>
      </c>
      <c r="E3792" s="64">
        <v>44354</v>
      </c>
      <c r="F3792" s="65">
        <v>44354</v>
      </c>
      <c r="G3792" s="64">
        <v>44354.917840312497</v>
      </c>
    </row>
    <row r="3793" spans="1:7" outlineLevel="1" x14ac:dyDescent="0.25">
      <c r="A3793" t="s">
        <v>109</v>
      </c>
      <c r="B3793" t="str">
        <f t="shared" si="59"/>
        <v>USD44351</v>
      </c>
      <c r="C3793" s="36" t="s">
        <v>301</v>
      </c>
      <c r="D3793" s="63">
        <v>1.2083999999999999</v>
      </c>
      <c r="E3793" s="64">
        <v>44351</v>
      </c>
      <c r="F3793" s="65">
        <v>44353</v>
      </c>
      <c r="G3793" s="64">
        <v>44351.917715474534</v>
      </c>
    </row>
    <row r="3794" spans="1:7" outlineLevel="1" x14ac:dyDescent="0.25">
      <c r="A3794" t="s">
        <v>109</v>
      </c>
      <c r="B3794" t="str">
        <f t="shared" si="59"/>
        <v>USD44350</v>
      </c>
      <c r="C3794" s="36" t="s">
        <v>301</v>
      </c>
      <c r="D3794" s="63">
        <v>1.2102999999999999</v>
      </c>
      <c r="E3794" s="64">
        <v>44350</v>
      </c>
      <c r="F3794" s="65">
        <v>44350</v>
      </c>
      <c r="G3794" s="64">
        <v>44350.917738159726</v>
      </c>
    </row>
    <row r="3795" spans="1:7" outlineLevel="1" x14ac:dyDescent="0.25">
      <c r="A3795" t="s">
        <v>109</v>
      </c>
      <c r="B3795" t="str">
        <f t="shared" si="59"/>
        <v>USD44349</v>
      </c>
      <c r="C3795" s="36" t="s">
        <v>301</v>
      </c>
      <c r="D3795" s="63">
        <v>1.2052</v>
      </c>
      <c r="E3795" s="64">
        <v>44349</v>
      </c>
      <c r="F3795" s="65">
        <v>44349</v>
      </c>
      <c r="G3795" s="64">
        <v>44349.917708136571</v>
      </c>
    </row>
    <row r="3796" spans="1:7" outlineLevel="1" x14ac:dyDescent="0.25">
      <c r="A3796" t="s">
        <v>109</v>
      </c>
      <c r="B3796" t="str">
        <f t="shared" si="59"/>
        <v>USD44348</v>
      </c>
      <c r="C3796" s="36" t="s">
        <v>301</v>
      </c>
      <c r="D3796" s="63">
        <v>1.204</v>
      </c>
      <c r="E3796" s="64">
        <v>44348</v>
      </c>
      <c r="F3796" s="65">
        <v>44348</v>
      </c>
      <c r="G3796" s="64">
        <v>44348.917672071759</v>
      </c>
    </row>
    <row r="3797" spans="1:7" outlineLevel="1" x14ac:dyDescent="0.25">
      <c r="A3797" t="s">
        <v>109</v>
      </c>
      <c r="B3797" t="str">
        <f t="shared" si="59"/>
        <v>USD44347</v>
      </c>
      <c r="C3797" s="36" t="s">
        <v>301</v>
      </c>
      <c r="D3797" s="63">
        <v>1.2072000000000001</v>
      </c>
      <c r="E3797" s="64">
        <v>44347</v>
      </c>
      <c r="F3797" s="65">
        <v>44347</v>
      </c>
      <c r="G3797" s="64">
        <v>44347.917655173609</v>
      </c>
    </row>
    <row r="3798" spans="1:7" outlineLevel="1" x14ac:dyDescent="0.25">
      <c r="A3798" t="s">
        <v>109</v>
      </c>
      <c r="B3798" t="str">
        <f t="shared" si="59"/>
        <v>USD44344</v>
      </c>
      <c r="C3798" s="36" t="s">
        <v>301</v>
      </c>
      <c r="D3798" s="63">
        <v>1.2085999999999999</v>
      </c>
      <c r="E3798" s="64">
        <v>44344</v>
      </c>
      <c r="F3798" s="65">
        <v>44346</v>
      </c>
      <c r="G3798" s="64">
        <v>44344.917453703703</v>
      </c>
    </row>
    <row r="3799" spans="1:7" outlineLevel="1" x14ac:dyDescent="0.25">
      <c r="A3799" t="s">
        <v>109</v>
      </c>
      <c r="B3799" t="str">
        <f t="shared" si="59"/>
        <v>USD44343</v>
      </c>
      <c r="C3799" s="36" t="s">
        <v>301</v>
      </c>
      <c r="D3799" s="63">
        <v>1.2073</v>
      </c>
      <c r="E3799" s="64">
        <v>44343</v>
      </c>
      <c r="F3799" s="65">
        <v>44343</v>
      </c>
      <c r="G3799" s="64">
        <v>44343.917387303241</v>
      </c>
    </row>
    <row r="3800" spans="1:7" outlineLevel="1" x14ac:dyDescent="0.25">
      <c r="A3800" t="s">
        <v>109</v>
      </c>
      <c r="B3800" t="str">
        <f t="shared" si="59"/>
        <v>USD44342</v>
      </c>
      <c r="C3800" s="36" t="s">
        <v>301</v>
      </c>
      <c r="D3800" s="63">
        <v>1.2110000000000001</v>
      </c>
      <c r="E3800" s="64">
        <v>44342</v>
      </c>
      <c r="F3800" s="65">
        <v>44342</v>
      </c>
      <c r="G3800" s="64">
        <v>44342.917349768519</v>
      </c>
    </row>
    <row r="3801" spans="1:7" outlineLevel="1" x14ac:dyDescent="0.25">
      <c r="A3801" t="s">
        <v>109</v>
      </c>
      <c r="B3801" t="str">
        <f t="shared" si="59"/>
        <v>USD44341</v>
      </c>
      <c r="C3801" s="36" t="s">
        <v>301</v>
      </c>
      <c r="D3801" s="63">
        <v>1.2057</v>
      </c>
      <c r="E3801" s="64">
        <v>44341</v>
      </c>
      <c r="F3801" s="65">
        <v>44341</v>
      </c>
      <c r="G3801" s="64">
        <v>44341.917325497685</v>
      </c>
    </row>
    <row r="3802" spans="1:7" outlineLevel="1" x14ac:dyDescent="0.25">
      <c r="A3802" t="s">
        <v>109</v>
      </c>
      <c r="B3802" t="str">
        <f t="shared" si="59"/>
        <v>USD44337</v>
      </c>
      <c r="C3802" s="36" t="s">
        <v>301</v>
      </c>
      <c r="D3802" s="63">
        <v>1.2060999999999999</v>
      </c>
      <c r="E3802" s="64">
        <v>44337</v>
      </c>
      <c r="F3802" s="65">
        <v>44340</v>
      </c>
      <c r="G3802" s="64">
        <v>44337.920093368055</v>
      </c>
    </row>
    <row r="3803" spans="1:7" outlineLevel="1" x14ac:dyDescent="0.25">
      <c r="A3803" t="s">
        <v>109</v>
      </c>
      <c r="B3803" t="str">
        <f t="shared" si="59"/>
        <v>USD44336</v>
      </c>
      <c r="C3803" s="36" t="s">
        <v>301</v>
      </c>
      <c r="D3803" s="63">
        <v>1.2070000000000001</v>
      </c>
      <c r="E3803" s="64">
        <v>44336</v>
      </c>
      <c r="F3803" s="65">
        <v>44336</v>
      </c>
      <c r="G3803" s="64">
        <v>44336.920090127314</v>
      </c>
    </row>
    <row r="3804" spans="1:7" outlineLevel="1" x14ac:dyDescent="0.25">
      <c r="A3804" t="s">
        <v>109</v>
      </c>
      <c r="B3804" t="str">
        <f t="shared" si="59"/>
        <v>USD44335</v>
      </c>
      <c r="C3804" s="36" t="s">
        <v>301</v>
      </c>
      <c r="D3804" s="63">
        <v>1.21</v>
      </c>
      <c r="E3804" s="64">
        <v>44335</v>
      </c>
      <c r="F3804" s="65">
        <v>44335</v>
      </c>
      <c r="G3804" s="64">
        <v>44335.9200403125</v>
      </c>
    </row>
    <row r="3805" spans="1:7" outlineLevel="1" x14ac:dyDescent="0.25">
      <c r="A3805" t="s">
        <v>109</v>
      </c>
      <c r="B3805" t="str">
        <f t="shared" si="59"/>
        <v>USD44334</v>
      </c>
      <c r="C3805" s="36" t="s">
        <v>301</v>
      </c>
      <c r="D3805" s="63">
        <v>1.2051000000000001</v>
      </c>
      <c r="E3805" s="64">
        <v>44334</v>
      </c>
      <c r="F3805" s="65">
        <v>44334</v>
      </c>
      <c r="G3805" s="64">
        <v>44334.919997766207</v>
      </c>
    </row>
    <row r="3806" spans="1:7" outlineLevel="1" x14ac:dyDescent="0.25">
      <c r="A3806" t="s">
        <v>109</v>
      </c>
      <c r="B3806" t="str">
        <f t="shared" si="59"/>
        <v>USD44333</v>
      </c>
      <c r="C3806" s="36" t="s">
        <v>301</v>
      </c>
      <c r="D3806" s="63">
        <v>1.2081</v>
      </c>
      <c r="E3806" s="64">
        <v>44333</v>
      </c>
      <c r="F3806" s="65">
        <v>44333</v>
      </c>
      <c r="G3806" s="64">
        <v>44333.919976469908</v>
      </c>
    </row>
    <row r="3807" spans="1:7" outlineLevel="1" x14ac:dyDescent="0.25">
      <c r="A3807" t="s">
        <v>109</v>
      </c>
      <c r="B3807" t="str">
        <f t="shared" si="59"/>
        <v>USD44330</v>
      </c>
      <c r="C3807" s="36" t="s">
        <v>301</v>
      </c>
      <c r="D3807" s="63">
        <v>1.2109000000000001</v>
      </c>
      <c r="E3807" s="64">
        <v>44330</v>
      </c>
      <c r="F3807" s="65">
        <v>44332</v>
      </c>
      <c r="G3807" s="64">
        <v>44330.919939085645</v>
      </c>
    </row>
    <row r="3808" spans="1:7" outlineLevel="1" x14ac:dyDescent="0.25">
      <c r="A3808" t="s">
        <v>109</v>
      </c>
      <c r="B3808" t="str">
        <f t="shared" si="59"/>
        <v>USD44329</v>
      </c>
      <c r="C3808" s="36" t="s">
        <v>301</v>
      </c>
      <c r="D3808" s="63">
        <v>1.2150000000000001</v>
      </c>
      <c r="E3808" s="64">
        <v>44329</v>
      </c>
      <c r="F3808" s="65">
        <v>44329</v>
      </c>
      <c r="G3808" s="64">
        <v>44329.919875428241</v>
      </c>
    </row>
    <row r="3809" spans="1:7" outlineLevel="1" x14ac:dyDescent="0.25">
      <c r="A3809" t="s">
        <v>109</v>
      </c>
      <c r="B3809" t="str">
        <f t="shared" si="59"/>
        <v>USD44328</v>
      </c>
      <c r="C3809" s="36" t="s">
        <v>301</v>
      </c>
      <c r="D3809" s="63">
        <v>1.2096</v>
      </c>
      <c r="E3809" s="64">
        <v>44328</v>
      </c>
      <c r="F3809" s="65">
        <v>44328</v>
      </c>
      <c r="G3809" s="64">
        <v>44328.919883831019</v>
      </c>
    </row>
    <row r="3810" spans="1:7" outlineLevel="1" x14ac:dyDescent="0.25">
      <c r="A3810" t="s">
        <v>109</v>
      </c>
      <c r="B3810" t="str">
        <f t="shared" si="59"/>
        <v>USD44327</v>
      </c>
      <c r="C3810" s="36" t="s">
        <v>301</v>
      </c>
      <c r="D3810" s="63">
        <v>1.2096</v>
      </c>
      <c r="E3810" s="64">
        <v>44327</v>
      </c>
      <c r="F3810" s="65">
        <v>44327</v>
      </c>
      <c r="G3810" s="64">
        <v>44327.919845370372</v>
      </c>
    </row>
    <row r="3811" spans="1:7" outlineLevel="1" x14ac:dyDescent="0.25">
      <c r="A3811" t="s">
        <v>109</v>
      </c>
      <c r="B3811" t="str">
        <f t="shared" si="59"/>
        <v>USD44326</v>
      </c>
      <c r="C3811" s="36" t="s">
        <v>301</v>
      </c>
      <c r="D3811" s="63">
        <v>1.2095</v>
      </c>
      <c r="E3811" s="64">
        <v>44326</v>
      </c>
      <c r="F3811" s="65">
        <v>44326</v>
      </c>
      <c r="G3811" s="64">
        <v>44326.9198096412</v>
      </c>
    </row>
    <row r="3812" spans="1:7" outlineLevel="1" x14ac:dyDescent="0.25">
      <c r="A3812" t="s">
        <v>109</v>
      </c>
      <c r="B3812" t="str">
        <f t="shared" si="59"/>
        <v>USD44323</v>
      </c>
      <c r="C3812" s="36" t="s">
        <v>301</v>
      </c>
      <c r="D3812" s="63">
        <v>1.2156</v>
      </c>
      <c r="E3812" s="64">
        <v>44323</v>
      </c>
      <c r="F3812" s="65">
        <v>44325</v>
      </c>
      <c r="G3812" s="64">
        <v>44323.919742627317</v>
      </c>
    </row>
    <row r="3813" spans="1:7" outlineLevel="1" x14ac:dyDescent="0.25">
      <c r="A3813" t="s">
        <v>109</v>
      </c>
      <c r="B3813" t="str">
        <f t="shared" si="59"/>
        <v>USD44322</v>
      </c>
      <c r="C3813" s="36" t="s">
        <v>301</v>
      </c>
      <c r="D3813" s="63">
        <v>1.22</v>
      </c>
      <c r="E3813" s="64">
        <v>44322</v>
      </c>
      <c r="F3813" s="65">
        <v>44322</v>
      </c>
      <c r="G3813" s="64">
        <v>44322.918575578704</v>
      </c>
    </row>
    <row r="3814" spans="1:7" outlineLevel="1" x14ac:dyDescent="0.25">
      <c r="A3814" t="s">
        <v>109</v>
      </c>
      <c r="B3814" t="str">
        <f t="shared" si="59"/>
        <v>USD44321</v>
      </c>
      <c r="C3814" s="36" t="s">
        <v>301</v>
      </c>
      <c r="D3814" s="63">
        <v>1.2272000000000001</v>
      </c>
      <c r="E3814" s="64">
        <v>44321</v>
      </c>
      <c r="F3814" s="65">
        <v>44321</v>
      </c>
      <c r="G3814" s="64">
        <v>44321.91852835648</v>
      </c>
    </row>
    <row r="3815" spans="1:7" outlineLevel="1" x14ac:dyDescent="0.25">
      <c r="A3815" t="s">
        <v>109</v>
      </c>
      <c r="B3815" t="str">
        <f t="shared" si="59"/>
        <v>USD44320</v>
      </c>
      <c r="C3815" s="36" t="s">
        <v>301</v>
      </c>
      <c r="D3815" s="63">
        <v>1.2315</v>
      </c>
      <c r="E3815" s="64">
        <v>44320</v>
      </c>
      <c r="F3815" s="65">
        <v>44320</v>
      </c>
      <c r="G3815" s="64">
        <v>44320.918500891203</v>
      </c>
    </row>
    <row r="3816" spans="1:7" outlineLevel="1" x14ac:dyDescent="0.25">
      <c r="A3816" t="s">
        <v>109</v>
      </c>
      <c r="B3816" t="str">
        <f t="shared" si="59"/>
        <v>USD44319</v>
      </c>
      <c r="C3816" s="36" t="s">
        <v>301</v>
      </c>
      <c r="D3816" s="63">
        <v>1.2279</v>
      </c>
      <c r="E3816" s="64">
        <v>44319</v>
      </c>
      <c r="F3816" s="65">
        <v>44319</v>
      </c>
      <c r="G3816" s="64">
        <v>44319.918448692129</v>
      </c>
    </row>
    <row r="3817" spans="1:7" outlineLevel="1" x14ac:dyDescent="0.25">
      <c r="A3817" t="s">
        <v>109</v>
      </c>
      <c r="B3817" t="str">
        <f t="shared" si="59"/>
        <v>USD44316</v>
      </c>
      <c r="C3817" s="36" t="s">
        <v>301</v>
      </c>
      <c r="D3817" s="63">
        <v>1.2284999999999999</v>
      </c>
      <c r="E3817" s="64">
        <v>44316</v>
      </c>
      <c r="F3817" s="65">
        <v>44318</v>
      </c>
      <c r="G3817" s="64">
        <v>44316.918249918985</v>
      </c>
    </row>
    <row r="3818" spans="1:7" outlineLevel="1" x14ac:dyDescent="0.25">
      <c r="A3818" t="s">
        <v>109</v>
      </c>
      <c r="B3818" t="str">
        <f t="shared" si="59"/>
        <v>USD44315</v>
      </c>
      <c r="C3818" s="36" t="s">
        <v>301</v>
      </c>
      <c r="D3818" s="63">
        <v>1.2292000000000001</v>
      </c>
      <c r="E3818" s="64">
        <v>44315</v>
      </c>
      <c r="F3818" s="65">
        <v>44315</v>
      </c>
      <c r="G3818" s="64">
        <v>44315.91824791667</v>
      </c>
    </row>
    <row r="3819" spans="1:7" outlineLevel="1" x14ac:dyDescent="0.25">
      <c r="A3819" t="s">
        <v>109</v>
      </c>
      <c r="B3819" t="str">
        <f t="shared" si="59"/>
        <v>USD44246</v>
      </c>
      <c r="C3819" s="36" t="s">
        <v>301</v>
      </c>
      <c r="D3819" s="63">
        <v>1.2614000000000001</v>
      </c>
      <c r="E3819" s="64">
        <v>44246</v>
      </c>
      <c r="F3819" s="65">
        <v>44314</v>
      </c>
      <c r="G3819" s="64">
        <v>44246.918008333334</v>
      </c>
    </row>
    <row r="3820" spans="1:7" outlineLevel="1" x14ac:dyDescent="0.25">
      <c r="A3820" t="s">
        <v>109</v>
      </c>
      <c r="B3820" t="str">
        <f t="shared" si="59"/>
        <v>USD44245</v>
      </c>
      <c r="C3820" s="36" t="s">
        <v>301</v>
      </c>
      <c r="D3820" s="63">
        <v>1.2696000000000001</v>
      </c>
      <c r="E3820" s="64">
        <v>44245</v>
      </c>
      <c r="F3820" s="65">
        <v>44245</v>
      </c>
      <c r="G3820" s="64">
        <v>44245.917984837964</v>
      </c>
    </row>
    <row r="3821" spans="1:7" outlineLevel="1" x14ac:dyDescent="0.25">
      <c r="A3821" t="s">
        <v>109</v>
      </c>
      <c r="B3821" t="str">
        <f t="shared" si="59"/>
        <v>USD44244</v>
      </c>
      <c r="C3821" s="36" t="s">
        <v>301</v>
      </c>
      <c r="D3821" s="63">
        <v>1.2712000000000001</v>
      </c>
      <c r="E3821" s="64">
        <v>44244</v>
      </c>
      <c r="F3821" s="65">
        <v>44244</v>
      </c>
      <c r="G3821" s="64">
        <v>44244.917880706016</v>
      </c>
    </row>
    <row r="3822" spans="1:7" outlineLevel="1" x14ac:dyDescent="0.25">
      <c r="A3822" t="s">
        <v>109</v>
      </c>
      <c r="B3822" t="str">
        <f t="shared" si="59"/>
        <v>USD44243</v>
      </c>
      <c r="C3822" s="36" t="s">
        <v>301</v>
      </c>
      <c r="D3822" s="63">
        <v>1.2684</v>
      </c>
      <c r="E3822" s="64">
        <v>44243</v>
      </c>
      <c r="F3822" s="65">
        <v>44243</v>
      </c>
      <c r="G3822" s="64">
        <v>44243.917890659723</v>
      </c>
    </row>
    <row r="3823" spans="1:7" outlineLevel="1" x14ac:dyDescent="0.25">
      <c r="A3823" t="s">
        <v>109</v>
      </c>
      <c r="B3823" t="str">
        <f t="shared" si="59"/>
        <v>USD44239</v>
      </c>
      <c r="C3823" s="36" t="s">
        <v>301</v>
      </c>
      <c r="D3823" s="63">
        <v>1.2710999999999999</v>
      </c>
      <c r="E3823" s="64">
        <v>44239</v>
      </c>
      <c r="F3823" s="65">
        <v>44242</v>
      </c>
      <c r="G3823" s="64">
        <v>44239.917737233794</v>
      </c>
    </row>
    <row r="3824" spans="1:7" outlineLevel="1" x14ac:dyDescent="0.25">
      <c r="A3824" t="s">
        <v>109</v>
      </c>
      <c r="B3824" t="str">
        <f t="shared" si="59"/>
        <v>USD44238</v>
      </c>
      <c r="C3824" s="36" t="s">
        <v>301</v>
      </c>
      <c r="D3824" s="63">
        <v>1.2685999999999999</v>
      </c>
      <c r="E3824" s="64">
        <v>44238</v>
      </c>
      <c r="F3824" s="65">
        <v>44238</v>
      </c>
      <c r="G3824" s="64">
        <v>44238.917699456018</v>
      </c>
    </row>
    <row r="3825" spans="1:7" outlineLevel="1" x14ac:dyDescent="0.25">
      <c r="A3825" t="s">
        <v>109</v>
      </c>
      <c r="B3825" t="str">
        <f t="shared" si="59"/>
        <v>USD44237</v>
      </c>
      <c r="C3825" s="36" t="s">
        <v>301</v>
      </c>
      <c r="D3825" s="63">
        <v>1.2688999999999999</v>
      </c>
      <c r="E3825" s="64">
        <v>44237</v>
      </c>
      <c r="F3825" s="65">
        <v>44237</v>
      </c>
      <c r="G3825" s="64">
        <v>44237.917652314813</v>
      </c>
    </row>
    <row r="3826" spans="1:7" outlineLevel="1" x14ac:dyDescent="0.25">
      <c r="A3826" t="s">
        <v>109</v>
      </c>
      <c r="B3826" t="str">
        <f t="shared" si="59"/>
        <v>USD44236</v>
      </c>
      <c r="C3826" s="36" t="s">
        <v>301</v>
      </c>
      <c r="D3826" s="63">
        <v>1.2719</v>
      </c>
      <c r="E3826" s="64">
        <v>44236</v>
      </c>
      <c r="F3826" s="65">
        <v>44236</v>
      </c>
      <c r="G3826" s="64">
        <v>44236.917621990739</v>
      </c>
    </row>
    <row r="3827" spans="1:7" outlineLevel="1" x14ac:dyDescent="0.25">
      <c r="A3827" t="s">
        <v>109</v>
      </c>
      <c r="B3827" t="str">
        <f t="shared" si="59"/>
        <v>USD44235</v>
      </c>
      <c r="C3827" s="36" t="s">
        <v>301</v>
      </c>
      <c r="D3827" s="63">
        <v>1.2753000000000001</v>
      </c>
      <c r="E3827" s="64">
        <v>44235</v>
      </c>
      <c r="F3827" s="65">
        <v>44235</v>
      </c>
      <c r="G3827" s="64">
        <v>44235.917557141205</v>
      </c>
    </row>
    <row r="3828" spans="1:7" outlineLevel="1" x14ac:dyDescent="0.25">
      <c r="A3828" t="s">
        <v>109</v>
      </c>
      <c r="B3828" t="str">
        <f t="shared" si="59"/>
        <v>USD44232</v>
      </c>
      <c r="C3828" s="36" t="s">
        <v>301</v>
      </c>
      <c r="D3828" s="63">
        <v>1.2777000000000001</v>
      </c>
      <c r="E3828" s="64">
        <v>44232</v>
      </c>
      <c r="F3828" s="65">
        <v>44234</v>
      </c>
      <c r="G3828" s="64">
        <v>44232.917487766201</v>
      </c>
    </row>
    <row r="3829" spans="1:7" outlineLevel="1" x14ac:dyDescent="0.25">
      <c r="A3829" t="s">
        <v>109</v>
      </c>
      <c r="B3829" t="str">
        <f t="shared" si="59"/>
        <v>USD44231</v>
      </c>
      <c r="C3829" s="36" t="s">
        <v>301</v>
      </c>
      <c r="D3829" s="63">
        <v>1.2827999999999999</v>
      </c>
      <c r="E3829" s="64">
        <v>44231</v>
      </c>
      <c r="F3829" s="65">
        <v>44231</v>
      </c>
      <c r="G3829" s="64">
        <v>44231.917429942128</v>
      </c>
    </row>
    <row r="3830" spans="1:7" outlineLevel="1" x14ac:dyDescent="0.25">
      <c r="A3830" t="s">
        <v>109</v>
      </c>
      <c r="B3830" t="str">
        <f t="shared" si="59"/>
        <v>USD44230</v>
      </c>
      <c r="C3830" s="36" t="s">
        <v>301</v>
      </c>
      <c r="D3830" s="63">
        <v>1.2783</v>
      </c>
      <c r="E3830" s="64">
        <v>44230</v>
      </c>
      <c r="F3830" s="65">
        <v>44230</v>
      </c>
      <c r="G3830" s="64">
        <v>44230.917380127314</v>
      </c>
    </row>
    <row r="3831" spans="1:7" outlineLevel="1" x14ac:dyDescent="0.25">
      <c r="A3831" t="s">
        <v>109</v>
      </c>
      <c r="B3831" t="str">
        <f t="shared" si="59"/>
        <v>USD44229</v>
      </c>
      <c r="C3831" s="36" t="s">
        <v>301</v>
      </c>
      <c r="D3831" s="63">
        <v>1.2818000000000001</v>
      </c>
      <c r="E3831" s="64">
        <v>44229</v>
      </c>
      <c r="F3831" s="65">
        <v>44229</v>
      </c>
      <c r="G3831" s="64">
        <v>44229.917329745367</v>
      </c>
    </row>
    <row r="3832" spans="1:7" outlineLevel="1" x14ac:dyDescent="0.25">
      <c r="A3832" t="s">
        <v>109</v>
      </c>
      <c r="B3832" t="str">
        <f t="shared" si="59"/>
        <v>USD44228</v>
      </c>
      <c r="C3832" s="36" t="s">
        <v>301</v>
      </c>
      <c r="D3832" s="63">
        <v>1.2824</v>
      </c>
      <c r="E3832" s="64">
        <v>44228</v>
      </c>
      <c r="F3832" s="65">
        <v>44228</v>
      </c>
      <c r="G3832" s="64">
        <v>44228.917283182869</v>
      </c>
    </row>
    <row r="3833" spans="1:7" outlineLevel="1" x14ac:dyDescent="0.25">
      <c r="A3833" t="s">
        <v>109</v>
      </c>
      <c r="B3833" t="str">
        <f t="shared" si="59"/>
        <v>USD44225</v>
      </c>
      <c r="C3833" s="36" t="s">
        <v>301</v>
      </c>
      <c r="D3833" s="63">
        <v>1.278</v>
      </c>
      <c r="E3833" s="64">
        <v>44225</v>
      </c>
      <c r="F3833" s="65">
        <v>44227</v>
      </c>
      <c r="G3833" s="64">
        <v>44225.91721565972</v>
      </c>
    </row>
    <row r="3834" spans="1:7" outlineLevel="1" x14ac:dyDescent="0.25">
      <c r="A3834" t="s">
        <v>109</v>
      </c>
      <c r="B3834" t="str">
        <f t="shared" si="59"/>
        <v>USD44224</v>
      </c>
      <c r="C3834" s="36" t="s">
        <v>301</v>
      </c>
      <c r="D3834" s="63">
        <v>1.2809999999999999</v>
      </c>
      <c r="E3834" s="64">
        <v>44224</v>
      </c>
      <c r="F3834" s="65">
        <v>44224</v>
      </c>
      <c r="G3834" s="64">
        <v>44224.917155405092</v>
      </c>
    </row>
    <row r="3835" spans="1:7" outlineLevel="1" x14ac:dyDescent="0.25">
      <c r="A3835" t="s">
        <v>109</v>
      </c>
      <c r="B3835" t="str">
        <f t="shared" si="59"/>
        <v>USD44223</v>
      </c>
      <c r="C3835" s="36" t="s">
        <v>301</v>
      </c>
      <c r="D3835" s="63">
        <v>1.2775000000000001</v>
      </c>
      <c r="E3835" s="64">
        <v>44223</v>
      </c>
      <c r="F3835" s="65">
        <v>44223</v>
      </c>
      <c r="G3835" s="64">
        <v>44223.917128668982</v>
      </c>
    </row>
    <row r="3836" spans="1:7" outlineLevel="1" x14ac:dyDescent="0.25">
      <c r="A3836" t="s">
        <v>109</v>
      </c>
      <c r="B3836" t="str">
        <f t="shared" si="59"/>
        <v>USD44222</v>
      </c>
      <c r="C3836" s="36" t="s">
        <v>301</v>
      </c>
      <c r="D3836" s="63">
        <v>1.2702</v>
      </c>
      <c r="E3836" s="64">
        <v>44222</v>
      </c>
      <c r="F3836" s="65">
        <v>44222</v>
      </c>
      <c r="G3836" s="64">
        <v>44222.917079432867</v>
      </c>
    </row>
    <row r="3837" spans="1:7" outlineLevel="1" x14ac:dyDescent="0.25">
      <c r="A3837" t="s">
        <v>109</v>
      </c>
      <c r="B3837" t="str">
        <f t="shared" si="59"/>
        <v>USD44221</v>
      </c>
      <c r="C3837" s="36" t="s">
        <v>301</v>
      </c>
      <c r="D3837" s="63">
        <v>1.2738</v>
      </c>
      <c r="E3837" s="64">
        <v>44221</v>
      </c>
      <c r="F3837" s="65">
        <v>44221</v>
      </c>
      <c r="G3837" s="64">
        <v>44221.917050266202</v>
      </c>
    </row>
    <row r="3838" spans="1:7" outlineLevel="1" x14ac:dyDescent="0.25">
      <c r="A3838" t="s">
        <v>109</v>
      </c>
      <c r="B3838" t="str">
        <f t="shared" si="59"/>
        <v>USD44218</v>
      </c>
      <c r="C3838" s="36" t="s">
        <v>301</v>
      </c>
      <c r="D3838" s="63">
        <v>1.2716000000000001</v>
      </c>
      <c r="E3838" s="64">
        <v>44218</v>
      </c>
      <c r="F3838" s="65">
        <v>44220</v>
      </c>
      <c r="G3838" s="64">
        <v>44218.919574305553</v>
      </c>
    </row>
    <row r="3839" spans="1:7" outlineLevel="1" x14ac:dyDescent="0.25">
      <c r="A3839" t="s">
        <v>109</v>
      </c>
      <c r="B3839" t="str">
        <f t="shared" si="59"/>
        <v>USD44217</v>
      </c>
      <c r="C3839" s="36" t="s">
        <v>301</v>
      </c>
      <c r="D3839" s="63">
        <v>1.2626999999999999</v>
      </c>
      <c r="E3839" s="64">
        <v>44217</v>
      </c>
      <c r="F3839" s="65">
        <v>44217</v>
      </c>
      <c r="G3839" s="64">
        <v>44217.919526585647</v>
      </c>
    </row>
    <row r="3840" spans="1:7" outlineLevel="1" x14ac:dyDescent="0.25">
      <c r="A3840" t="s">
        <v>109</v>
      </c>
      <c r="B3840" t="str">
        <f t="shared" si="59"/>
        <v>USD44216</v>
      </c>
      <c r="C3840" s="36" t="s">
        <v>301</v>
      </c>
      <c r="D3840" s="63">
        <v>1.2656000000000001</v>
      </c>
      <c r="E3840" s="64">
        <v>44216</v>
      </c>
      <c r="F3840" s="65">
        <v>44216</v>
      </c>
      <c r="G3840" s="64">
        <v>44216.919487581021</v>
      </c>
    </row>
    <row r="3841" spans="1:7" outlineLevel="1" x14ac:dyDescent="0.25">
      <c r="A3841" t="s">
        <v>109</v>
      </c>
      <c r="B3841" t="str">
        <f t="shared" si="59"/>
        <v>USD44215</v>
      </c>
      <c r="C3841" s="36" t="s">
        <v>301</v>
      </c>
      <c r="D3841" s="63">
        <v>1.2735000000000001</v>
      </c>
      <c r="E3841" s="64">
        <v>44215</v>
      </c>
      <c r="F3841" s="65">
        <v>44215</v>
      </c>
      <c r="G3841" s="64">
        <v>44215.919460069446</v>
      </c>
    </row>
    <row r="3842" spans="1:7" outlineLevel="1" x14ac:dyDescent="0.25">
      <c r="A3842" t="s">
        <v>109</v>
      </c>
      <c r="B3842" t="str">
        <f t="shared" si="59"/>
        <v>USD44214</v>
      </c>
      <c r="C3842" s="36" t="s">
        <v>301</v>
      </c>
      <c r="D3842" s="63">
        <v>1.2762</v>
      </c>
      <c r="E3842" s="64">
        <v>44214</v>
      </c>
      <c r="F3842" s="65">
        <v>44214</v>
      </c>
      <c r="G3842" s="64">
        <v>44214.919389317132</v>
      </c>
    </row>
    <row r="3843" spans="1:7" outlineLevel="1" x14ac:dyDescent="0.25">
      <c r="A3843" t="s">
        <v>109</v>
      </c>
      <c r="B3843" t="str">
        <f t="shared" si="59"/>
        <v>USD44211</v>
      </c>
      <c r="C3843" s="36" t="s">
        <v>301</v>
      </c>
      <c r="D3843" s="63">
        <v>1.2726999999999999</v>
      </c>
      <c r="E3843" s="64">
        <v>44211</v>
      </c>
      <c r="F3843" s="65">
        <v>44213</v>
      </c>
      <c r="G3843" s="64">
        <v>44211.919304895833</v>
      </c>
    </row>
    <row r="3844" spans="1:7" outlineLevel="1" x14ac:dyDescent="0.25">
      <c r="A3844" t="s">
        <v>109</v>
      </c>
      <c r="B3844" t="str">
        <f t="shared" si="59"/>
        <v>USD44210</v>
      </c>
      <c r="C3844" s="36" t="s">
        <v>301</v>
      </c>
      <c r="D3844" s="63">
        <v>1.2654000000000001</v>
      </c>
      <c r="E3844" s="64">
        <v>44210</v>
      </c>
      <c r="F3844" s="65">
        <v>44210</v>
      </c>
      <c r="G3844" s="64">
        <v>44210.919269479164</v>
      </c>
    </row>
    <row r="3845" spans="1:7" outlineLevel="1" x14ac:dyDescent="0.25">
      <c r="A3845" t="s">
        <v>109</v>
      </c>
      <c r="B3845" t="str">
        <f t="shared" si="59"/>
        <v>USD44209</v>
      </c>
      <c r="C3845" s="36" t="s">
        <v>301</v>
      </c>
      <c r="D3845" s="63">
        <v>1.2709999999999999</v>
      </c>
      <c r="E3845" s="64">
        <v>44209</v>
      </c>
      <c r="F3845" s="65">
        <v>44209</v>
      </c>
      <c r="G3845" s="64">
        <v>44209.919249965278</v>
      </c>
    </row>
    <row r="3846" spans="1:7" outlineLevel="1" x14ac:dyDescent="0.25">
      <c r="A3846" t="s">
        <v>109</v>
      </c>
      <c r="B3846" t="str">
        <f t="shared" ref="B3846:B3909" si="60">C3846&amp;E3846</f>
        <v>USD44208</v>
      </c>
      <c r="C3846" s="36" t="s">
        <v>301</v>
      </c>
      <c r="D3846" s="63">
        <v>1.2746</v>
      </c>
      <c r="E3846" s="64">
        <v>44208</v>
      </c>
      <c r="F3846" s="65">
        <v>44208</v>
      </c>
      <c r="G3846" s="64">
        <v>44208.919174386574</v>
      </c>
    </row>
    <row r="3847" spans="1:7" outlineLevel="1" x14ac:dyDescent="0.25">
      <c r="A3847" t="s">
        <v>109</v>
      </c>
      <c r="B3847" t="str">
        <f t="shared" si="60"/>
        <v>USD44207</v>
      </c>
      <c r="C3847" s="36" t="s">
        <v>301</v>
      </c>
      <c r="D3847" s="63">
        <v>1.2787999999999999</v>
      </c>
      <c r="E3847" s="64">
        <v>44207</v>
      </c>
      <c r="F3847" s="65">
        <v>44207</v>
      </c>
      <c r="G3847" s="64">
        <v>44207.919183645834</v>
      </c>
    </row>
    <row r="3848" spans="1:7" outlineLevel="1" x14ac:dyDescent="0.25">
      <c r="A3848" t="s">
        <v>109</v>
      </c>
      <c r="B3848" t="str">
        <f t="shared" si="60"/>
        <v>USD44204</v>
      </c>
      <c r="C3848" s="36" t="s">
        <v>301</v>
      </c>
      <c r="D3848" s="63">
        <v>1.2705</v>
      </c>
      <c r="E3848" s="64">
        <v>44204</v>
      </c>
      <c r="F3848" s="65">
        <v>44206</v>
      </c>
      <c r="G3848" s="64">
        <v>44204.917911539349</v>
      </c>
    </row>
    <row r="3849" spans="1:7" outlineLevel="1" x14ac:dyDescent="0.25">
      <c r="A3849" t="s">
        <v>109</v>
      </c>
      <c r="B3849" t="str">
        <f t="shared" si="60"/>
        <v>USD44203</v>
      </c>
      <c r="C3849" s="36" t="s">
        <v>301</v>
      </c>
      <c r="D3849" s="63">
        <v>1.2706999999999999</v>
      </c>
      <c r="E3849" s="64">
        <v>44203</v>
      </c>
      <c r="F3849" s="65">
        <v>44203</v>
      </c>
      <c r="G3849" s="64">
        <v>44203.917849456018</v>
      </c>
    </row>
    <row r="3850" spans="1:7" outlineLevel="1" x14ac:dyDescent="0.25">
      <c r="A3850" t="s">
        <v>109</v>
      </c>
      <c r="B3850" t="str">
        <f t="shared" si="60"/>
        <v>USD44202</v>
      </c>
      <c r="C3850" s="36" t="s">
        <v>301</v>
      </c>
      <c r="D3850" s="63">
        <v>1.2685</v>
      </c>
      <c r="E3850" s="64">
        <v>44202</v>
      </c>
      <c r="F3850" s="65">
        <v>44202</v>
      </c>
      <c r="G3850" s="64">
        <v>44202.917833414351</v>
      </c>
    </row>
    <row r="3851" spans="1:7" outlineLevel="1" x14ac:dyDescent="0.25">
      <c r="A3851" t="s">
        <v>109</v>
      </c>
      <c r="B3851" t="str">
        <f t="shared" si="60"/>
        <v>USD44201</v>
      </c>
      <c r="C3851" s="36" t="s">
        <v>301</v>
      </c>
      <c r="D3851" s="63">
        <v>1.2706999999999999</v>
      </c>
      <c r="E3851" s="64">
        <v>44201</v>
      </c>
      <c r="F3851" s="65">
        <v>44201</v>
      </c>
      <c r="G3851" s="64">
        <v>44201.917751851855</v>
      </c>
    </row>
    <row r="3852" spans="1:7" outlineLevel="1" x14ac:dyDescent="0.25">
      <c r="A3852" t="s">
        <v>109</v>
      </c>
      <c r="B3852" t="str">
        <f t="shared" si="60"/>
        <v>USD44200</v>
      </c>
      <c r="C3852" s="36" t="s">
        <v>301</v>
      </c>
      <c r="D3852" s="63">
        <v>1.2750999999999999</v>
      </c>
      <c r="E3852" s="64">
        <v>44200</v>
      </c>
      <c r="F3852" s="65">
        <v>44200</v>
      </c>
      <c r="G3852" s="64">
        <v>44200.917732789349</v>
      </c>
    </row>
    <row r="3853" spans="1:7" outlineLevel="1" x14ac:dyDescent="0.25">
      <c r="A3853" t="s">
        <v>109</v>
      </c>
      <c r="B3853" t="str">
        <f t="shared" si="60"/>
        <v>USD44196</v>
      </c>
      <c r="C3853" s="36" t="s">
        <v>301</v>
      </c>
      <c r="D3853" s="63">
        <v>1.2732000000000001</v>
      </c>
      <c r="E3853" s="64">
        <v>44196</v>
      </c>
      <c r="F3853" s="65">
        <v>44199</v>
      </c>
      <c r="G3853" s="64">
        <v>44196.917571180558</v>
      </c>
    </row>
    <row r="3854" spans="1:7" outlineLevel="1" x14ac:dyDescent="0.25">
      <c r="A3854" t="s">
        <v>109</v>
      </c>
      <c r="B3854" t="str">
        <f t="shared" si="60"/>
        <v>USD44195</v>
      </c>
      <c r="C3854" s="36" t="s">
        <v>301</v>
      </c>
      <c r="D3854" s="63">
        <v>1.2768999999999999</v>
      </c>
      <c r="E3854" s="64">
        <v>44195</v>
      </c>
      <c r="F3854" s="65">
        <v>44195</v>
      </c>
      <c r="G3854" s="64">
        <v>44195.917573298611</v>
      </c>
    </row>
    <row r="3855" spans="1:7" outlineLevel="1" x14ac:dyDescent="0.25">
      <c r="A3855" t="s">
        <v>109</v>
      </c>
      <c r="B3855" t="str">
        <f t="shared" si="60"/>
        <v>USD44194</v>
      </c>
      <c r="C3855" s="36" t="s">
        <v>301</v>
      </c>
      <c r="D3855" s="63">
        <v>1.2806</v>
      </c>
      <c r="E3855" s="64">
        <v>44194</v>
      </c>
      <c r="F3855" s="65">
        <v>44194</v>
      </c>
      <c r="G3855" s="64">
        <v>44194.917537766203</v>
      </c>
    </row>
    <row r="3856" spans="1:7" outlineLevel="1" x14ac:dyDescent="0.25">
      <c r="A3856" t="s">
        <v>109</v>
      </c>
      <c r="B3856" t="str">
        <f t="shared" si="60"/>
        <v>USD44189</v>
      </c>
      <c r="C3856" s="36" t="s">
        <v>301</v>
      </c>
      <c r="D3856" s="63">
        <v>1.2835000000000001</v>
      </c>
      <c r="E3856" s="64">
        <v>44189</v>
      </c>
      <c r="F3856" s="65">
        <v>44193</v>
      </c>
      <c r="G3856" s="64">
        <v>44189.917329016207</v>
      </c>
    </row>
    <row r="3857" spans="1:7" outlineLevel="1" x14ac:dyDescent="0.25">
      <c r="A3857" t="s">
        <v>109</v>
      </c>
      <c r="B3857" t="str">
        <f t="shared" si="60"/>
        <v>USD44188</v>
      </c>
      <c r="C3857" s="36" t="s">
        <v>301</v>
      </c>
      <c r="D3857" s="63">
        <v>1.2856000000000001</v>
      </c>
      <c r="E3857" s="64">
        <v>44188</v>
      </c>
      <c r="F3857" s="65">
        <v>44188</v>
      </c>
      <c r="G3857" s="64">
        <v>44188.917328854164</v>
      </c>
    </row>
    <row r="3858" spans="1:7" outlineLevel="1" x14ac:dyDescent="0.25">
      <c r="A3858" t="s">
        <v>109</v>
      </c>
      <c r="B3858" t="str">
        <f t="shared" si="60"/>
        <v>USD44187</v>
      </c>
      <c r="C3858" s="36" t="s">
        <v>301</v>
      </c>
      <c r="D3858" s="63">
        <v>1.2907999999999999</v>
      </c>
      <c r="E3858" s="64">
        <v>44187</v>
      </c>
      <c r="F3858" s="65">
        <v>44187</v>
      </c>
      <c r="G3858" s="64">
        <v>44187.917285185184</v>
      </c>
    </row>
    <row r="3859" spans="1:7" outlineLevel="1" x14ac:dyDescent="0.25">
      <c r="A3859" t="s">
        <v>109</v>
      </c>
      <c r="B3859" t="str">
        <f t="shared" si="60"/>
        <v>USD44186</v>
      </c>
      <c r="C3859" s="36" t="s">
        <v>301</v>
      </c>
      <c r="D3859" s="63">
        <v>1.2848999999999999</v>
      </c>
      <c r="E3859" s="64">
        <v>44186</v>
      </c>
      <c r="F3859" s="65">
        <v>44186</v>
      </c>
      <c r="G3859" s="64">
        <v>44186.917208645835</v>
      </c>
    </row>
    <row r="3860" spans="1:7" outlineLevel="1" x14ac:dyDescent="0.25">
      <c r="A3860" t="s">
        <v>109</v>
      </c>
      <c r="B3860" t="str">
        <f t="shared" si="60"/>
        <v>USD44183</v>
      </c>
      <c r="C3860" s="36" t="s">
        <v>301</v>
      </c>
      <c r="D3860" s="63">
        <v>1.2775000000000001</v>
      </c>
      <c r="E3860" s="64">
        <v>44183</v>
      </c>
      <c r="F3860" s="65">
        <v>44185</v>
      </c>
      <c r="G3860" s="64">
        <v>44183.918056944443</v>
      </c>
    </row>
    <row r="3861" spans="1:7" outlineLevel="1" x14ac:dyDescent="0.25">
      <c r="A3861" t="s">
        <v>109</v>
      </c>
      <c r="B3861" t="str">
        <f t="shared" si="60"/>
        <v>USD44182</v>
      </c>
      <c r="C3861" s="36" t="s">
        <v>301</v>
      </c>
      <c r="D3861" s="63">
        <v>1.2718</v>
      </c>
      <c r="E3861" s="64">
        <v>44182</v>
      </c>
      <c r="F3861" s="65">
        <v>44182</v>
      </c>
      <c r="G3861" s="64">
        <v>44182.918008564811</v>
      </c>
    </row>
    <row r="3862" spans="1:7" outlineLevel="1" x14ac:dyDescent="0.25">
      <c r="A3862" t="s">
        <v>109</v>
      </c>
      <c r="B3862" t="str">
        <f t="shared" si="60"/>
        <v>USD44181</v>
      </c>
      <c r="C3862" s="36" t="s">
        <v>301</v>
      </c>
      <c r="D3862" s="63">
        <v>1.2753000000000001</v>
      </c>
      <c r="E3862" s="64">
        <v>44181</v>
      </c>
      <c r="F3862" s="65">
        <v>44181</v>
      </c>
      <c r="G3862" s="64">
        <v>44181.917786226855</v>
      </c>
    </row>
    <row r="3863" spans="1:7" outlineLevel="1" x14ac:dyDescent="0.25">
      <c r="A3863" t="s">
        <v>109</v>
      </c>
      <c r="B3863" t="str">
        <f t="shared" si="60"/>
        <v>USD44180</v>
      </c>
      <c r="C3863" s="36" t="s">
        <v>301</v>
      </c>
      <c r="D3863" s="63">
        <v>1.2722</v>
      </c>
      <c r="E3863" s="64">
        <v>44180</v>
      </c>
      <c r="F3863" s="65">
        <v>44180</v>
      </c>
      <c r="G3863" s="64">
        <v>44180.917759108794</v>
      </c>
    </row>
    <row r="3864" spans="1:7" outlineLevel="1" x14ac:dyDescent="0.25">
      <c r="A3864" t="s">
        <v>109</v>
      </c>
      <c r="B3864" t="str">
        <f t="shared" si="60"/>
        <v>USD44179</v>
      </c>
      <c r="C3864" s="36" t="s">
        <v>301</v>
      </c>
      <c r="D3864" s="63">
        <v>1.2757000000000001</v>
      </c>
      <c r="E3864" s="64">
        <v>44179</v>
      </c>
      <c r="F3864" s="65">
        <v>44179</v>
      </c>
      <c r="G3864" s="64">
        <v>44179.917695636577</v>
      </c>
    </row>
    <row r="3865" spans="1:7" outlineLevel="1" x14ac:dyDescent="0.25">
      <c r="A3865" t="s">
        <v>109</v>
      </c>
      <c r="B3865" t="str">
        <f t="shared" si="60"/>
        <v>USD44176</v>
      </c>
      <c r="C3865" s="36" t="s">
        <v>301</v>
      </c>
      <c r="D3865" s="63">
        <v>1.2768999999999999</v>
      </c>
      <c r="E3865" s="64">
        <v>44176</v>
      </c>
      <c r="F3865" s="65">
        <v>44178</v>
      </c>
      <c r="G3865" s="64">
        <v>44176.917604745373</v>
      </c>
    </row>
    <row r="3866" spans="1:7" outlineLevel="1" x14ac:dyDescent="0.25">
      <c r="A3866" t="s">
        <v>109</v>
      </c>
      <c r="B3866" t="str">
        <f t="shared" si="60"/>
        <v>USD44175</v>
      </c>
      <c r="C3866" s="36" t="s">
        <v>301</v>
      </c>
      <c r="D3866" s="63">
        <v>1.2734000000000001</v>
      </c>
      <c r="E3866" s="64">
        <v>44175</v>
      </c>
      <c r="F3866" s="65">
        <v>44175</v>
      </c>
      <c r="G3866" s="64">
        <v>44175.917578009263</v>
      </c>
    </row>
    <row r="3867" spans="1:7" outlineLevel="1" x14ac:dyDescent="0.25">
      <c r="A3867" t="s">
        <v>109</v>
      </c>
      <c r="B3867" t="str">
        <f t="shared" si="60"/>
        <v>USD44174</v>
      </c>
      <c r="C3867" s="36" t="s">
        <v>301</v>
      </c>
      <c r="D3867" s="63">
        <v>1.2803</v>
      </c>
      <c r="E3867" s="64">
        <v>44174</v>
      </c>
      <c r="F3867" s="65">
        <v>44174</v>
      </c>
      <c r="G3867" s="64">
        <v>44174.917545254626</v>
      </c>
    </row>
    <row r="3868" spans="1:7" outlineLevel="1" x14ac:dyDescent="0.25">
      <c r="A3868" t="s">
        <v>109</v>
      </c>
      <c r="B3868" t="str">
        <f t="shared" si="60"/>
        <v>USD44173</v>
      </c>
      <c r="C3868" s="36" t="s">
        <v>301</v>
      </c>
      <c r="D3868" s="63">
        <v>1.2807999999999999</v>
      </c>
      <c r="E3868" s="64">
        <v>44173</v>
      </c>
      <c r="F3868" s="65">
        <v>44173</v>
      </c>
      <c r="G3868" s="64">
        <v>44173.917465740742</v>
      </c>
    </row>
    <row r="3869" spans="1:7" outlineLevel="1" x14ac:dyDescent="0.25">
      <c r="A3869" t="s">
        <v>109</v>
      </c>
      <c r="B3869" t="str">
        <f t="shared" si="60"/>
        <v>USD44172</v>
      </c>
      <c r="C3869" s="36" t="s">
        <v>301</v>
      </c>
      <c r="D3869" s="63">
        <v>1.2801</v>
      </c>
      <c r="E3869" s="64">
        <v>44172</v>
      </c>
      <c r="F3869" s="65">
        <v>44172</v>
      </c>
      <c r="G3869" s="64">
        <v>44172.917364699075</v>
      </c>
    </row>
    <row r="3870" spans="1:7" outlineLevel="1" x14ac:dyDescent="0.25">
      <c r="A3870" t="s">
        <v>109</v>
      </c>
      <c r="B3870" t="str">
        <f t="shared" si="60"/>
        <v>USD44169</v>
      </c>
      <c r="C3870" s="36" t="s">
        <v>301</v>
      </c>
      <c r="D3870" s="63">
        <v>1.2801</v>
      </c>
      <c r="E3870" s="64">
        <v>44169</v>
      </c>
      <c r="F3870" s="65">
        <v>44171</v>
      </c>
      <c r="G3870" s="64">
        <v>44169.917272766201</v>
      </c>
    </row>
    <row r="3871" spans="1:7" outlineLevel="1" x14ac:dyDescent="0.25">
      <c r="A3871" t="s">
        <v>109</v>
      </c>
      <c r="B3871" t="str">
        <f t="shared" si="60"/>
        <v>USD44168</v>
      </c>
      <c r="C3871" s="36" t="s">
        <v>301</v>
      </c>
      <c r="D3871" s="63">
        <v>1.288</v>
      </c>
      <c r="E3871" s="64">
        <v>44168</v>
      </c>
      <c r="F3871" s="65">
        <v>44168</v>
      </c>
      <c r="G3871" s="64">
        <v>44168.917229629631</v>
      </c>
    </row>
    <row r="3872" spans="1:7" outlineLevel="1" x14ac:dyDescent="0.25">
      <c r="A3872" t="s">
        <v>109</v>
      </c>
      <c r="B3872" t="str">
        <f t="shared" si="60"/>
        <v>USD44167</v>
      </c>
      <c r="C3872" s="36" t="s">
        <v>301</v>
      </c>
      <c r="D3872" s="63">
        <v>1.2934000000000001</v>
      </c>
      <c r="E3872" s="64">
        <v>44167</v>
      </c>
      <c r="F3872" s="65">
        <v>44167</v>
      </c>
      <c r="G3872" s="64">
        <v>44167.917205289355</v>
      </c>
    </row>
    <row r="3873" spans="1:7" outlineLevel="1" x14ac:dyDescent="0.25">
      <c r="A3873" t="s">
        <v>109</v>
      </c>
      <c r="B3873" t="str">
        <f t="shared" si="60"/>
        <v>USD44166</v>
      </c>
      <c r="C3873" s="36" t="s">
        <v>301</v>
      </c>
      <c r="D3873" s="63">
        <v>1.2951999999999999</v>
      </c>
      <c r="E3873" s="64">
        <v>44166</v>
      </c>
      <c r="F3873" s="65">
        <v>44166</v>
      </c>
      <c r="G3873" s="64">
        <v>44166.917142395832</v>
      </c>
    </row>
    <row r="3874" spans="1:7" outlineLevel="1" x14ac:dyDescent="0.25">
      <c r="A3874" t="s">
        <v>109</v>
      </c>
      <c r="B3874" t="str">
        <f t="shared" si="60"/>
        <v>USD44165</v>
      </c>
      <c r="C3874" s="36" t="s">
        <v>301</v>
      </c>
      <c r="D3874" s="63">
        <v>1.2965</v>
      </c>
      <c r="E3874" s="64">
        <v>44165</v>
      </c>
      <c r="F3874" s="65">
        <v>44165</v>
      </c>
      <c r="G3874" s="64">
        <v>44165.917064849535</v>
      </c>
    </row>
    <row r="3875" spans="1:7" outlineLevel="1" x14ac:dyDescent="0.25">
      <c r="A3875" t="s">
        <v>109</v>
      </c>
      <c r="B3875" t="str">
        <f t="shared" si="60"/>
        <v>USD44162</v>
      </c>
      <c r="C3875" s="36" t="s">
        <v>301</v>
      </c>
      <c r="D3875" s="63">
        <v>1.2985</v>
      </c>
      <c r="E3875" s="64">
        <v>44162</v>
      </c>
      <c r="F3875" s="65">
        <v>44164</v>
      </c>
      <c r="G3875" s="64">
        <v>44162.916942326388</v>
      </c>
    </row>
    <row r="3876" spans="1:7" outlineLevel="1" x14ac:dyDescent="0.25">
      <c r="A3876" t="s">
        <v>109</v>
      </c>
      <c r="B3876" t="str">
        <f t="shared" si="60"/>
        <v>USD44161</v>
      </c>
      <c r="C3876" s="36" t="s">
        <v>301</v>
      </c>
      <c r="D3876" s="63">
        <v>1.3012999999999999</v>
      </c>
      <c r="E3876" s="64">
        <v>44161</v>
      </c>
      <c r="F3876" s="65">
        <v>44161</v>
      </c>
      <c r="G3876" s="64">
        <v>44161.916928275466</v>
      </c>
    </row>
    <row r="3877" spans="1:7" outlineLevel="1" x14ac:dyDescent="0.25">
      <c r="A3877" t="s">
        <v>109</v>
      </c>
      <c r="B3877" t="str">
        <f t="shared" si="60"/>
        <v>USD44160</v>
      </c>
      <c r="C3877" s="36" t="s">
        <v>301</v>
      </c>
      <c r="D3877" s="63">
        <v>1.3003</v>
      </c>
      <c r="E3877" s="64">
        <v>44160</v>
      </c>
      <c r="F3877" s="65">
        <v>44160</v>
      </c>
      <c r="G3877" s="64">
        <v>44160.916847418979</v>
      </c>
    </row>
    <row r="3878" spans="1:7" outlineLevel="1" x14ac:dyDescent="0.25">
      <c r="A3878" t="s">
        <v>109</v>
      </c>
      <c r="B3878" t="str">
        <f t="shared" si="60"/>
        <v>USD44159</v>
      </c>
      <c r="C3878" s="36" t="s">
        <v>301</v>
      </c>
      <c r="D3878" s="63">
        <v>1.3032999999999999</v>
      </c>
      <c r="E3878" s="64">
        <v>44159</v>
      </c>
      <c r="F3878" s="65">
        <v>44159</v>
      </c>
      <c r="G3878" s="64">
        <v>44159.916795636571</v>
      </c>
    </row>
    <row r="3879" spans="1:7" outlineLevel="1" x14ac:dyDescent="0.25">
      <c r="A3879" t="s">
        <v>109</v>
      </c>
      <c r="B3879" t="str">
        <f t="shared" si="60"/>
        <v>USD44158</v>
      </c>
      <c r="C3879" s="36" t="s">
        <v>301</v>
      </c>
      <c r="D3879" s="63">
        <v>1.3082</v>
      </c>
      <c r="E3879" s="64">
        <v>44158</v>
      </c>
      <c r="F3879" s="65">
        <v>44158</v>
      </c>
      <c r="G3879" s="64">
        <v>44158.91676443287</v>
      </c>
    </row>
    <row r="3880" spans="1:7" outlineLevel="1" x14ac:dyDescent="0.25">
      <c r="A3880" t="s">
        <v>109</v>
      </c>
      <c r="B3880" t="str">
        <f t="shared" si="60"/>
        <v>USD44155</v>
      </c>
      <c r="C3880" s="36" t="s">
        <v>301</v>
      </c>
      <c r="D3880" s="63">
        <v>1.3070999999999999</v>
      </c>
      <c r="E3880" s="64">
        <v>44155</v>
      </c>
      <c r="F3880" s="65">
        <v>44157</v>
      </c>
      <c r="G3880" s="64">
        <v>44155.918238969905</v>
      </c>
    </row>
    <row r="3881" spans="1:7" outlineLevel="1" x14ac:dyDescent="0.25">
      <c r="A3881" t="s">
        <v>109</v>
      </c>
      <c r="B3881" t="str">
        <f t="shared" si="60"/>
        <v>USD44154</v>
      </c>
      <c r="C3881" s="36" t="s">
        <v>301</v>
      </c>
      <c r="D3881" s="63">
        <v>1.3083</v>
      </c>
      <c r="E3881" s="64">
        <v>44154</v>
      </c>
      <c r="F3881" s="65">
        <v>44154</v>
      </c>
      <c r="G3881" s="64">
        <v>44154.918178009262</v>
      </c>
    </row>
    <row r="3882" spans="1:7" outlineLevel="1" x14ac:dyDescent="0.25">
      <c r="A3882" t="s">
        <v>109</v>
      </c>
      <c r="B3882" t="str">
        <f t="shared" si="60"/>
        <v>USD44153</v>
      </c>
      <c r="C3882" s="36" t="s">
        <v>301</v>
      </c>
      <c r="D3882" s="63">
        <v>1.3063</v>
      </c>
      <c r="E3882" s="64">
        <v>44153</v>
      </c>
      <c r="F3882" s="65">
        <v>44153</v>
      </c>
      <c r="G3882" s="64">
        <v>44153.918149502315</v>
      </c>
    </row>
    <row r="3883" spans="1:7" outlineLevel="1" x14ac:dyDescent="0.25">
      <c r="A3883" t="s">
        <v>109</v>
      </c>
      <c r="B3883" t="str">
        <f t="shared" si="60"/>
        <v>USD44152</v>
      </c>
      <c r="C3883" s="36" t="s">
        <v>301</v>
      </c>
      <c r="D3883" s="63">
        <v>1.3093999999999999</v>
      </c>
      <c r="E3883" s="64">
        <v>44152</v>
      </c>
      <c r="F3883" s="65">
        <v>44152</v>
      </c>
      <c r="G3883" s="64">
        <v>44152.918135150459</v>
      </c>
    </row>
    <row r="3884" spans="1:7" outlineLevel="1" x14ac:dyDescent="0.25">
      <c r="A3884" t="s">
        <v>109</v>
      </c>
      <c r="B3884" t="str">
        <f t="shared" si="60"/>
        <v>USD44151</v>
      </c>
      <c r="C3884" s="36" t="s">
        <v>301</v>
      </c>
      <c r="D3884" s="63">
        <v>1.3085</v>
      </c>
      <c r="E3884" s="64">
        <v>44151</v>
      </c>
      <c r="F3884" s="65">
        <v>44151</v>
      </c>
      <c r="G3884" s="64">
        <v>44151.918084606485</v>
      </c>
    </row>
    <row r="3885" spans="1:7" outlineLevel="1" x14ac:dyDescent="0.25">
      <c r="A3885" t="s">
        <v>109</v>
      </c>
      <c r="B3885" t="str">
        <f t="shared" si="60"/>
        <v>USD44148</v>
      </c>
      <c r="C3885" s="36" t="s">
        <v>301</v>
      </c>
      <c r="D3885" s="63">
        <v>1.3147</v>
      </c>
      <c r="E3885" s="64">
        <v>44148</v>
      </c>
      <c r="F3885" s="65">
        <v>44150</v>
      </c>
      <c r="G3885" s="64">
        <v>44148.917906516202</v>
      </c>
    </row>
    <row r="3886" spans="1:7" outlineLevel="1" x14ac:dyDescent="0.25">
      <c r="A3886" t="s">
        <v>109</v>
      </c>
      <c r="B3886" t="str">
        <f t="shared" si="60"/>
        <v>USD44147</v>
      </c>
      <c r="C3886" s="36" t="s">
        <v>301</v>
      </c>
      <c r="D3886" s="63">
        <v>1.3123</v>
      </c>
      <c r="E3886" s="64">
        <v>44147</v>
      </c>
      <c r="F3886" s="65">
        <v>44147</v>
      </c>
      <c r="G3886" s="64">
        <v>44147.917910613425</v>
      </c>
    </row>
    <row r="3887" spans="1:7" outlineLevel="1" x14ac:dyDescent="0.25">
      <c r="A3887" t="s">
        <v>109</v>
      </c>
      <c r="B3887" t="str">
        <f t="shared" si="60"/>
        <v>USD44145</v>
      </c>
      <c r="C3887" s="36" t="s">
        <v>301</v>
      </c>
      <c r="D3887" s="63">
        <v>1.3017000000000001</v>
      </c>
      <c r="E3887" s="64">
        <v>44145</v>
      </c>
      <c r="F3887" s="65">
        <v>44146</v>
      </c>
      <c r="G3887" s="64">
        <v>44145.917824039352</v>
      </c>
    </row>
    <row r="3888" spans="1:7" outlineLevel="1" x14ac:dyDescent="0.25">
      <c r="A3888" t="s">
        <v>109</v>
      </c>
      <c r="B3888" t="str">
        <f t="shared" si="60"/>
        <v>USD44144</v>
      </c>
      <c r="C3888" s="36" t="s">
        <v>301</v>
      </c>
      <c r="D3888" s="63">
        <v>1.2969999999999999</v>
      </c>
      <c r="E3888" s="64">
        <v>44144</v>
      </c>
      <c r="F3888" s="65">
        <v>44144</v>
      </c>
      <c r="G3888" s="64">
        <v>44144.917735682873</v>
      </c>
    </row>
    <row r="3889" spans="1:7" outlineLevel="1" x14ac:dyDescent="0.25">
      <c r="A3889" t="s">
        <v>109</v>
      </c>
      <c r="B3889" t="str">
        <f t="shared" si="60"/>
        <v>USD44141</v>
      </c>
      <c r="C3889" s="36" t="s">
        <v>301</v>
      </c>
      <c r="D3889" s="63">
        <v>1.3039000000000001</v>
      </c>
      <c r="E3889" s="64">
        <v>44141</v>
      </c>
      <c r="F3889" s="65">
        <v>44143</v>
      </c>
      <c r="G3889" s="64">
        <v>44141.917592210651</v>
      </c>
    </row>
    <row r="3890" spans="1:7" outlineLevel="1" x14ac:dyDescent="0.25">
      <c r="A3890" t="s">
        <v>109</v>
      </c>
      <c r="B3890" t="str">
        <f t="shared" si="60"/>
        <v>USD44140</v>
      </c>
      <c r="C3890" s="36" t="s">
        <v>301</v>
      </c>
      <c r="D3890" s="63">
        <v>1.3050999999999999</v>
      </c>
      <c r="E3890" s="64">
        <v>44140</v>
      </c>
      <c r="F3890" s="65">
        <v>44140</v>
      </c>
      <c r="G3890" s="64">
        <v>44140.917551423612</v>
      </c>
    </row>
    <row r="3891" spans="1:7" outlineLevel="1" x14ac:dyDescent="0.25">
      <c r="A3891" t="s">
        <v>109</v>
      </c>
      <c r="B3891" t="str">
        <f t="shared" si="60"/>
        <v>USD44139</v>
      </c>
      <c r="C3891" s="36" t="s">
        <v>301</v>
      </c>
      <c r="D3891" s="63">
        <v>1.3138000000000001</v>
      </c>
      <c r="E3891" s="64">
        <v>44139</v>
      </c>
      <c r="F3891" s="65">
        <v>44139</v>
      </c>
      <c r="G3891" s="64">
        <v>44139.917507175924</v>
      </c>
    </row>
    <row r="3892" spans="1:7" outlineLevel="1" x14ac:dyDescent="0.25">
      <c r="A3892" t="s">
        <v>109</v>
      </c>
      <c r="B3892" t="str">
        <f t="shared" si="60"/>
        <v>USD44138</v>
      </c>
      <c r="C3892" s="36" t="s">
        <v>301</v>
      </c>
      <c r="D3892" s="63">
        <v>1.3145</v>
      </c>
      <c r="E3892" s="64">
        <v>44138</v>
      </c>
      <c r="F3892" s="65">
        <v>44138</v>
      </c>
      <c r="G3892" s="64">
        <v>44138.917510300926</v>
      </c>
    </row>
    <row r="3893" spans="1:7" outlineLevel="1" x14ac:dyDescent="0.25">
      <c r="A3893" t="s">
        <v>109</v>
      </c>
      <c r="B3893" t="str">
        <f t="shared" si="60"/>
        <v>USD44137</v>
      </c>
      <c r="C3893" s="36" t="s">
        <v>301</v>
      </c>
      <c r="D3893" s="63">
        <v>1.3257000000000001</v>
      </c>
      <c r="E3893" s="64">
        <v>44137</v>
      </c>
      <c r="F3893" s="65">
        <v>44137</v>
      </c>
      <c r="G3893" s="64">
        <v>44137.917427083332</v>
      </c>
    </row>
    <row r="3894" spans="1:7" outlineLevel="1" x14ac:dyDescent="0.25">
      <c r="A3894" t="s">
        <v>109</v>
      </c>
      <c r="B3894" t="str">
        <f t="shared" si="60"/>
        <v>USD44134</v>
      </c>
      <c r="C3894" s="36" t="s">
        <v>301</v>
      </c>
      <c r="D3894" s="63">
        <v>1.3318000000000001</v>
      </c>
      <c r="E3894" s="64">
        <v>44134</v>
      </c>
      <c r="F3894" s="65">
        <v>44136</v>
      </c>
      <c r="G3894" s="64">
        <v>44134.917299421293</v>
      </c>
    </row>
    <row r="3895" spans="1:7" outlineLevel="1" x14ac:dyDescent="0.25">
      <c r="A3895" t="s">
        <v>109</v>
      </c>
      <c r="B3895" t="str">
        <f t="shared" si="60"/>
        <v>USD44133</v>
      </c>
      <c r="C3895" s="36" t="s">
        <v>301</v>
      </c>
      <c r="D3895" s="63">
        <v>1.3349</v>
      </c>
      <c r="E3895" s="64">
        <v>44133</v>
      </c>
      <c r="F3895" s="65">
        <v>44133</v>
      </c>
      <c r="G3895" s="64">
        <v>44133.917274074076</v>
      </c>
    </row>
    <row r="3896" spans="1:7" outlineLevel="1" x14ac:dyDescent="0.25">
      <c r="A3896" t="s">
        <v>109</v>
      </c>
      <c r="B3896" t="str">
        <f t="shared" si="60"/>
        <v>USD44132</v>
      </c>
      <c r="C3896" s="36" t="s">
        <v>301</v>
      </c>
      <c r="D3896" s="63">
        <v>1.3302</v>
      </c>
      <c r="E3896" s="64">
        <v>44132</v>
      </c>
      <c r="F3896" s="65">
        <v>44132</v>
      </c>
      <c r="G3896" s="64">
        <v>44132.917222337965</v>
      </c>
    </row>
    <row r="3897" spans="1:7" outlineLevel="1" x14ac:dyDescent="0.25">
      <c r="A3897" t="s">
        <v>109</v>
      </c>
      <c r="B3897" t="str">
        <f t="shared" si="60"/>
        <v>USD44131</v>
      </c>
      <c r="C3897" s="36" t="s">
        <v>301</v>
      </c>
      <c r="D3897" s="63">
        <v>1.3164</v>
      </c>
      <c r="E3897" s="64">
        <v>44131</v>
      </c>
      <c r="F3897" s="65">
        <v>44131</v>
      </c>
      <c r="G3897" s="64">
        <v>44131.917191284723</v>
      </c>
    </row>
    <row r="3898" spans="1:7" outlineLevel="1" x14ac:dyDescent="0.25">
      <c r="A3898" t="s">
        <v>109</v>
      </c>
      <c r="B3898" t="str">
        <f t="shared" si="60"/>
        <v>USD44130</v>
      </c>
      <c r="C3898" s="36" t="s">
        <v>301</v>
      </c>
      <c r="D3898" s="63">
        <v>1.3201000000000001</v>
      </c>
      <c r="E3898" s="64">
        <v>44130</v>
      </c>
      <c r="F3898" s="65">
        <v>44130</v>
      </c>
      <c r="G3898" s="64">
        <v>44130.917169525463</v>
      </c>
    </row>
    <row r="3899" spans="1:7" outlineLevel="1" x14ac:dyDescent="0.25">
      <c r="A3899" t="s">
        <v>109</v>
      </c>
      <c r="B3899" t="str">
        <f t="shared" si="60"/>
        <v>USD44127</v>
      </c>
      <c r="C3899" s="36" t="s">
        <v>301</v>
      </c>
      <c r="D3899" s="63">
        <v>1.3140000000000001</v>
      </c>
      <c r="E3899" s="64">
        <v>44127</v>
      </c>
      <c r="F3899" s="65">
        <v>44129</v>
      </c>
      <c r="G3899" s="64">
        <v>44127.916965625001</v>
      </c>
    </row>
    <row r="3900" spans="1:7" outlineLevel="1" x14ac:dyDescent="0.25">
      <c r="A3900" t="s">
        <v>109</v>
      </c>
      <c r="B3900" t="str">
        <f t="shared" si="60"/>
        <v>USD44126</v>
      </c>
      <c r="C3900" s="36" t="s">
        <v>301</v>
      </c>
      <c r="D3900" s="63">
        <v>1.3142</v>
      </c>
      <c r="E3900" s="64">
        <v>44126</v>
      </c>
      <c r="F3900" s="65">
        <v>44126</v>
      </c>
      <c r="G3900" s="64">
        <v>44126.916948113423</v>
      </c>
    </row>
    <row r="3901" spans="1:7" outlineLevel="1" x14ac:dyDescent="0.25">
      <c r="A3901" t="s">
        <v>109</v>
      </c>
      <c r="B3901" t="str">
        <f t="shared" si="60"/>
        <v>USD44125</v>
      </c>
      <c r="C3901" s="36" t="s">
        <v>301</v>
      </c>
      <c r="D3901" s="63">
        <v>1.3122</v>
      </c>
      <c r="E3901" s="64">
        <v>44125</v>
      </c>
      <c r="F3901" s="65">
        <v>44125</v>
      </c>
      <c r="G3901" s="64">
        <v>44125.916932060187</v>
      </c>
    </row>
    <row r="3902" spans="1:7" outlineLevel="1" x14ac:dyDescent="0.25">
      <c r="A3902" t="s">
        <v>109</v>
      </c>
      <c r="B3902" t="str">
        <f t="shared" si="60"/>
        <v>USD44124</v>
      </c>
      <c r="C3902" s="36" t="s">
        <v>301</v>
      </c>
      <c r="D3902" s="63">
        <v>1.3138000000000001</v>
      </c>
      <c r="E3902" s="64">
        <v>44124</v>
      </c>
      <c r="F3902" s="65">
        <v>44124</v>
      </c>
      <c r="G3902" s="64">
        <v>44124.916856863427</v>
      </c>
    </row>
    <row r="3903" spans="1:7" outlineLevel="1" x14ac:dyDescent="0.25">
      <c r="A3903" t="s">
        <v>109</v>
      </c>
      <c r="B3903" t="str">
        <f t="shared" si="60"/>
        <v>USD44123</v>
      </c>
      <c r="C3903" s="36" t="s">
        <v>301</v>
      </c>
      <c r="D3903" s="63">
        <v>1.3165</v>
      </c>
      <c r="E3903" s="64">
        <v>44123</v>
      </c>
      <c r="F3903" s="65">
        <v>44123</v>
      </c>
      <c r="G3903" s="64">
        <v>44123.916804479166</v>
      </c>
    </row>
    <row r="3904" spans="1:7" outlineLevel="1" x14ac:dyDescent="0.25">
      <c r="A3904" t="s">
        <v>109</v>
      </c>
      <c r="B3904" t="str">
        <f t="shared" si="60"/>
        <v>USD44120</v>
      </c>
      <c r="C3904" s="36" t="s">
        <v>301</v>
      </c>
      <c r="D3904" s="63">
        <v>1.3191999999999999</v>
      </c>
      <c r="E3904" s="64">
        <v>44120</v>
      </c>
      <c r="F3904" s="65">
        <v>44122</v>
      </c>
      <c r="G3904" s="64">
        <v>44120.920187847223</v>
      </c>
    </row>
    <row r="3905" spans="1:7" outlineLevel="1" x14ac:dyDescent="0.25">
      <c r="A3905" t="s">
        <v>109</v>
      </c>
      <c r="B3905" t="str">
        <f t="shared" si="60"/>
        <v>USD44119</v>
      </c>
      <c r="C3905" s="36" t="s">
        <v>301</v>
      </c>
      <c r="D3905" s="63">
        <v>1.323</v>
      </c>
      <c r="E3905" s="64">
        <v>44119</v>
      </c>
      <c r="F3905" s="65">
        <v>44119</v>
      </c>
      <c r="G3905" s="64">
        <v>44119.920116701389</v>
      </c>
    </row>
    <row r="3906" spans="1:7" outlineLevel="1" x14ac:dyDescent="0.25">
      <c r="A3906" t="s">
        <v>109</v>
      </c>
      <c r="B3906" t="str">
        <f t="shared" si="60"/>
        <v>USD44118</v>
      </c>
      <c r="C3906" s="36" t="s">
        <v>301</v>
      </c>
      <c r="D3906" s="63">
        <v>1.3139000000000001</v>
      </c>
      <c r="E3906" s="64">
        <v>44118</v>
      </c>
      <c r="F3906" s="65">
        <v>44118</v>
      </c>
      <c r="G3906" s="64">
        <v>44118.920079826392</v>
      </c>
    </row>
    <row r="3907" spans="1:7" outlineLevel="1" x14ac:dyDescent="0.25">
      <c r="A3907" t="s">
        <v>109</v>
      </c>
      <c r="B3907" t="str">
        <f t="shared" si="60"/>
        <v>USD44117</v>
      </c>
      <c r="C3907" s="36" t="s">
        <v>301</v>
      </c>
      <c r="D3907" s="63">
        <v>1.3132999999999999</v>
      </c>
      <c r="E3907" s="64">
        <v>44117</v>
      </c>
      <c r="F3907" s="65">
        <v>44117</v>
      </c>
      <c r="G3907" s="64">
        <v>44117.920049768516</v>
      </c>
    </row>
    <row r="3908" spans="1:7" outlineLevel="1" x14ac:dyDescent="0.25">
      <c r="A3908" t="s">
        <v>109</v>
      </c>
      <c r="B3908" t="str">
        <f t="shared" si="60"/>
        <v>USD44113</v>
      </c>
      <c r="C3908" s="36" t="s">
        <v>301</v>
      </c>
      <c r="D3908" s="63">
        <v>1.3136000000000001</v>
      </c>
      <c r="E3908" s="64">
        <v>44113</v>
      </c>
      <c r="F3908" s="65">
        <v>44116</v>
      </c>
      <c r="G3908" s="64">
        <v>44113.919940972221</v>
      </c>
    </row>
    <row r="3909" spans="1:7" outlineLevel="1" x14ac:dyDescent="0.25">
      <c r="A3909" t="s">
        <v>109</v>
      </c>
      <c r="B3909" t="str">
        <f t="shared" si="60"/>
        <v>USD44112</v>
      </c>
      <c r="C3909" s="36" t="s">
        <v>301</v>
      </c>
      <c r="D3909" s="63">
        <v>1.3220000000000001</v>
      </c>
      <c r="E3909" s="64">
        <v>44112</v>
      </c>
      <c r="F3909" s="65">
        <v>44112</v>
      </c>
      <c r="G3909" s="64">
        <v>44112.91989351852</v>
      </c>
    </row>
    <row r="3910" spans="1:7" outlineLevel="1" x14ac:dyDescent="0.25">
      <c r="A3910" t="s">
        <v>109</v>
      </c>
      <c r="B3910" t="str">
        <f t="shared" ref="B3910:B3973" si="61">C3910&amp;E3910</f>
        <v>USD44111</v>
      </c>
      <c r="C3910" s="36" t="s">
        <v>301</v>
      </c>
      <c r="D3910" s="63">
        <v>1.3274999999999999</v>
      </c>
      <c r="E3910" s="64">
        <v>44111</v>
      </c>
      <c r="F3910" s="65">
        <v>44111</v>
      </c>
      <c r="G3910" s="64">
        <v>44111.919870752317</v>
      </c>
    </row>
    <row r="3911" spans="1:7" outlineLevel="1" x14ac:dyDescent="0.25">
      <c r="A3911" t="s">
        <v>109</v>
      </c>
      <c r="B3911" t="str">
        <f t="shared" si="61"/>
        <v>USD44110</v>
      </c>
      <c r="C3911" s="36" t="s">
        <v>301</v>
      </c>
      <c r="D3911" s="63">
        <v>1.3271999999999999</v>
      </c>
      <c r="E3911" s="64">
        <v>44110</v>
      </c>
      <c r="F3911" s="65">
        <v>44110</v>
      </c>
      <c r="G3911" s="64">
        <v>44110.919858946756</v>
      </c>
    </row>
    <row r="3912" spans="1:7" outlineLevel="1" x14ac:dyDescent="0.25">
      <c r="A3912" t="s">
        <v>109</v>
      </c>
      <c r="B3912" t="str">
        <f t="shared" si="61"/>
        <v>USD44109</v>
      </c>
      <c r="C3912" s="36" t="s">
        <v>301</v>
      </c>
      <c r="D3912" s="63">
        <v>1.3269</v>
      </c>
      <c r="E3912" s="64">
        <v>44109</v>
      </c>
      <c r="F3912" s="65">
        <v>44109</v>
      </c>
      <c r="G3912" s="64">
        <v>44109.919790624997</v>
      </c>
    </row>
    <row r="3913" spans="1:7" outlineLevel="1" x14ac:dyDescent="0.25">
      <c r="A3913" t="s">
        <v>109</v>
      </c>
      <c r="B3913" t="str">
        <f t="shared" si="61"/>
        <v>USD44106</v>
      </c>
      <c r="C3913" s="36" t="s">
        <v>301</v>
      </c>
      <c r="D3913" s="63">
        <v>1.331</v>
      </c>
      <c r="E3913" s="64">
        <v>44106</v>
      </c>
      <c r="F3913" s="65">
        <v>44108</v>
      </c>
      <c r="G3913" s="64">
        <v>44106.919702627318</v>
      </c>
    </row>
    <row r="3914" spans="1:7" outlineLevel="1" x14ac:dyDescent="0.25">
      <c r="A3914" t="s">
        <v>109</v>
      </c>
      <c r="B3914" t="str">
        <f t="shared" si="61"/>
        <v>USD44105</v>
      </c>
      <c r="C3914" s="36" t="s">
        <v>301</v>
      </c>
      <c r="D3914" s="63">
        <v>1.3291999999999999</v>
      </c>
      <c r="E3914" s="64">
        <v>44105</v>
      </c>
      <c r="F3914" s="65">
        <v>44105</v>
      </c>
      <c r="G3914" s="64">
        <v>44105.919641863424</v>
      </c>
    </row>
    <row r="3915" spans="1:7" outlineLevel="1" x14ac:dyDescent="0.25">
      <c r="A3915" t="s">
        <v>109</v>
      </c>
      <c r="B3915" t="str">
        <f t="shared" si="61"/>
        <v>USD44104</v>
      </c>
      <c r="C3915" s="36" t="s">
        <v>301</v>
      </c>
      <c r="D3915" s="63">
        <v>1.3339000000000001</v>
      </c>
      <c r="E3915" s="64">
        <v>44104</v>
      </c>
      <c r="F3915" s="65">
        <v>44104</v>
      </c>
      <c r="G3915" s="64">
        <v>44104.919599768516</v>
      </c>
    </row>
    <row r="3916" spans="1:7" outlineLevel="1" x14ac:dyDescent="0.25">
      <c r="A3916" t="s">
        <v>109</v>
      </c>
      <c r="B3916" t="str">
        <f t="shared" si="61"/>
        <v>USD44103</v>
      </c>
      <c r="C3916" s="36" t="s">
        <v>301</v>
      </c>
      <c r="D3916" s="63">
        <v>1.3391</v>
      </c>
      <c r="E3916" s="64">
        <v>44103</v>
      </c>
      <c r="F3916" s="65">
        <v>44103</v>
      </c>
      <c r="G3916" s="64">
        <v>44103.919597569446</v>
      </c>
    </row>
    <row r="3917" spans="1:7" outlineLevel="1" x14ac:dyDescent="0.25">
      <c r="A3917" t="s">
        <v>109</v>
      </c>
      <c r="B3917" t="str">
        <f t="shared" si="61"/>
        <v>USD44102</v>
      </c>
      <c r="C3917" s="36" t="s">
        <v>301</v>
      </c>
      <c r="D3917" s="63">
        <v>1.3378000000000001</v>
      </c>
      <c r="E3917" s="64">
        <v>44102</v>
      </c>
      <c r="F3917" s="65">
        <v>44102</v>
      </c>
      <c r="G3917" s="64">
        <v>44102.919567708333</v>
      </c>
    </row>
    <row r="3918" spans="1:7" outlineLevel="1" x14ac:dyDescent="0.25">
      <c r="A3918" t="s">
        <v>109</v>
      </c>
      <c r="B3918" t="str">
        <f t="shared" si="61"/>
        <v>USD44099</v>
      </c>
      <c r="C3918" s="36" t="s">
        <v>301</v>
      </c>
      <c r="D3918" s="63">
        <v>1.3395999999999999</v>
      </c>
      <c r="E3918" s="64">
        <v>44099</v>
      </c>
      <c r="F3918" s="65">
        <v>44101</v>
      </c>
      <c r="G3918" s="64">
        <v>44099.919589155092</v>
      </c>
    </row>
    <row r="3919" spans="1:7" outlineLevel="1" x14ac:dyDescent="0.25">
      <c r="A3919" t="s">
        <v>109</v>
      </c>
      <c r="B3919" t="str">
        <f t="shared" si="61"/>
        <v>USD44098</v>
      </c>
      <c r="C3919" s="36" t="s">
        <v>301</v>
      </c>
      <c r="D3919" s="63">
        <v>1.3373999999999999</v>
      </c>
      <c r="E3919" s="64">
        <v>44098</v>
      </c>
      <c r="F3919" s="65">
        <v>44098</v>
      </c>
      <c r="G3919" s="64">
        <v>44098.919591006947</v>
      </c>
    </row>
    <row r="3920" spans="1:7" outlineLevel="1" x14ac:dyDescent="0.25">
      <c r="A3920" t="s">
        <v>109</v>
      </c>
      <c r="B3920" t="str">
        <f t="shared" si="61"/>
        <v>USD44097</v>
      </c>
      <c r="C3920" s="36" t="s">
        <v>301</v>
      </c>
      <c r="D3920" s="63">
        <v>1.3358000000000001</v>
      </c>
      <c r="E3920" s="64">
        <v>44097</v>
      </c>
      <c r="F3920" s="65">
        <v>44097</v>
      </c>
      <c r="G3920" s="64">
        <v>44097.91955702546</v>
      </c>
    </row>
    <row r="3921" spans="1:7" outlineLevel="1" x14ac:dyDescent="0.25">
      <c r="A3921" t="s">
        <v>109</v>
      </c>
      <c r="B3921" t="str">
        <f t="shared" si="61"/>
        <v>USD44096</v>
      </c>
      <c r="C3921" s="36" t="s">
        <v>301</v>
      </c>
      <c r="D3921" s="63">
        <v>1.331</v>
      </c>
      <c r="E3921" s="64">
        <v>44096</v>
      </c>
      <c r="F3921" s="65">
        <v>44096</v>
      </c>
      <c r="G3921" s="64">
        <v>44096.91950034722</v>
      </c>
    </row>
    <row r="3922" spans="1:7" outlineLevel="1" x14ac:dyDescent="0.25">
      <c r="A3922" t="s">
        <v>109</v>
      </c>
      <c r="B3922" t="str">
        <f t="shared" si="61"/>
        <v>USD44095</v>
      </c>
      <c r="C3922" s="36" t="s">
        <v>301</v>
      </c>
      <c r="D3922" s="63">
        <v>1.3292999999999999</v>
      </c>
      <c r="E3922" s="64">
        <v>44095</v>
      </c>
      <c r="F3922" s="65">
        <v>44095</v>
      </c>
      <c r="G3922" s="64">
        <v>44095.919480092591</v>
      </c>
    </row>
    <row r="3923" spans="1:7" outlineLevel="1" x14ac:dyDescent="0.25">
      <c r="A3923" t="s">
        <v>109</v>
      </c>
      <c r="B3923" t="str">
        <f t="shared" si="61"/>
        <v>USD44092</v>
      </c>
      <c r="C3923" s="36" t="s">
        <v>301</v>
      </c>
      <c r="D3923" s="63">
        <v>1.3186</v>
      </c>
      <c r="E3923" s="64">
        <v>44092</v>
      </c>
      <c r="F3923" s="65">
        <v>44094</v>
      </c>
      <c r="G3923" s="64">
        <v>44092.919370254633</v>
      </c>
    </row>
    <row r="3924" spans="1:7" outlineLevel="1" x14ac:dyDescent="0.25">
      <c r="A3924" t="s">
        <v>109</v>
      </c>
      <c r="B3924" t="str">
        <f t="shared" si="61"/>
        <v>USD44091</v>
      </c>
      <c r="C3924" s="36" t="s">
        <v>301</v>
      </c>
      <c r="D3924" s="63">
        <v>1.32</v>
      </c>
      <c r="E3924" s="64">
        <v>44091</v>
      </c>
      <c r="F3924" s="65">
        <v>44091</v>
      </c>
      <c r="G3924" s="64">
        <v>44091.919323726848</v>
      </c>
    </row>
    <row r="3925" spans="1:7" outlineLevel="1" x14ac:dyDescent="0.25">
      <c r="A3925" t="s">
        <v>109</v>
      </c>
      <c r="B3925" t="str">
        <f t="shared" si="61"/>
        <v>USD44090</v>
      </c>
      <c r="C3925" s="36" t="s">
        <v>301</v>
      </c>
      <c r="D3925" s="63">
        <v>1.3168</v>
      </c>
      <c r="E3925" s="64">
        <v>44090</v>
      </c>
      <c r="F3925" s="65">
        <v>44090</v>
      </c>
      <c r="G3925" s="64">
        <v>44090.919272534724</v>
      </c>
    </row>
    <row r="3926" spans="1:7" outlineLevel="1" x14ac:dyDescent="0.25">
      <c r="A3926" t="s">
        <v>109</v>
      </c>
      <c r="B3926" t="str">
        <f t="shared" si="61"/>
        <v>USD44089</v>
      </c>
      <c r="C3926" s="36" t="s">
        <v>301</v>
      </c>
      <c r="D3926" s="63">
        <v>1.3176000000000001</v>
      </c>
      <c r="E3926" s="64">
        <v>44089</v>
      </c>
      <c r="F3926" s="65">
        <v>44089</v>
      </c>
      <c r="G3926" s="64">
        <v>44089.919223344907</v>
      </c>
    </row>
    <row r="3927" spans="1:7" outlineLevel="1" x14ac:dyDescent="0.25">
      <c r="A3927" t="s">
        <v>109</v>
      </c>
      <c r="B3927" t="str">
        <f t="shared" si="61"/>
        <v>USD44088</v>
      </c>
      <c r="C3927" s="36" t="s">
        <v>301</v>
      </c>
      <c r="D3927" s="63">
        <v>1.3174999999999999</v>
      </c>
      <c r="E3927" s="64">
        <v>44088</v>
      </c>
      <c r="F3927" s="65">
        <v>44088</v>
      </c>
      <c r="G3927" s="64">
        <v>44088.919207175924</v>
      </c>
    </row>
    <row r="3928" spans="1:7" outlineLevel="1" x14ac:dyDescent="0.25">
      <c r="A3928" t="s">
        <v>109</v>
      </c>
      <c r="B3928" t="str">
        <f t="shared" si="61"/>
        <v>USD44085</v>
      </c>
      <c r="C3928" s="36" t="s">
        <v>301</v>
      </c>
      <c r="D3928" s="63">
        <v>1.3186</v>
      </c>
      <c r="E3928" s="64">
        <v>44085</v>
      </c>
      <c r="F3928" s="65">
        <v>44087</v>
      </c>
      <c r="G3928" s="64">
        <v>44085.919095682868</v>
      </c>
    </row>
    <row r="3929" spans="1:7" outlineLevel="1" x14ac:dyDescent="0.25">
      <c r="A3929" t="s">
        <v>109</v>
      </c>
      <c r="B3929" t="str">
        <f t="shared" si="61"/>
        <v>USD44084</v>
      </c>
      <c r="C3929" s="36" t="s">
        <v>301</v>
      </c>
      <c r="D3929" s="63">
        <v>1.3162</v>
      </c>
      <c r="E3929" s="64">
        <v>44084</v>
      </c>
      <c r="F3929" s="65">
        <v>44084</v>
      </c>
      <c r="G3929" s="64">
        <v>44084.919062499997</v>
      </c>
    </row>
    <row r="3930" spans="1:7" outlineLevel="1" x14ac:dyDescent="0.25">
      <c r="A3930" t="s">
        <v>109</v>
      </c>
      <c r="B3930" t="str">
        <f t="shared" si="61"/>
        <v>USD44083</v>
      </c>
      <c r="C3930" s="36" t="s">
        <v>301</v>
      </c>
      <c r="D3930" s="63">
        <v>1.3172999999999999</v>
      </c>
      <c r="E3930" s="64">
        <v>44083</v>
      </c>
      <c r="F3930" s="65">
        <v>44083</v>
      </c>
      <c r="G3930" s="64">
        <v>44083.919039085646</v>
      </c>
    </row>
    <row r="3931" spans="1:7" outlineLevel="1" x14ac:dyDescent="0.25">
      <c r="A3931" t="s">
        <v>109</v>
      </c>
      <c r="B3931" t="str">
        <f t="shared" si="61"/>
        <v>USD44082</v>
      </c>
      <c r="C3931" s="36" t="s">
        <v>301</v>
      </c>
      <c r="D3931" s="63">
        <v>1.3190999999999999</v>
      </c>
      <c r="E3931" s="64">
        <v>44082</v>
      </c>
      <c r="F3931" s="65">
        <v>44082</v>
      </c>
      <c r="G3931" s="64">
        <v>44082.919005439813</v>
      </c>
    </row>
    <row r="3932" spans="1:7" outlineLevel="1" x14ac:dyDescent="0.25">
      <c r="A3932" t="s">
        <v>109</v>
      </c>
      <c r="B3932" t="str">
        <f t="shared" si="61"/>
        <v>USD44078</v>
      </c>
      <c r="C3932" s="36" t="s">
        <v>301</v>
      </c>
      <c r="D3932" s="63">
        <v>1.3089</v>
      </c>
      <c r="E3932" s="64">
        <v>44078</v>
      </c>
      <c r="F3932" s="65">
        <v>44081</v>
      </c>
      <c r="G3932" s="64">
        <v>44078.918845057873</v>
      </c>
    </row>
    <row r="3933" spans="1:7" outlineLevel="1" x14ac:dyDescent="0.25">
      <c r="A3933" t="s">
        <v>109</v>
      </c>
      <c r="B3933" t="str">
        <f t="shared" si="61"/>
        <v>USD44077</v>
      </c>
      <c r="C3933" s="36" t="s">
        <v>301</v>
      </c>
      <c r="D3933" s="63">
        <v>1.3123</v>
      </c>
      <c r="E3933" s="64">
        <v>44077</v>
      </c>
      <c r="F3933" s="65">
        <v>44077</v>
      </c>
      <c r="G3933" s="64">
        <v>44077.918817395832</v>
      </c>
    </row>
    <row r="3934" spans="1:7" outlineLevel="1" x14ac:dyDescent="0.25">
      <c r="A3934" t="s">
        <v>109</v>
      </c>
      <c r="B3934" t="str">
        <f t="shared" si="61"/>
        <v>USD44076</v>
      </c>
      <c r="C3934" s="36" t="s">
        <v>301</v>
      </c>
      <c r="D3934" s="63">
        <v>1.3067</v>
      </c>
      <c r="E3934" s="64">
        <v>44076</v>
      </c>
      <c r="F3934" s="65">
        <v>44076</v>
      </c>
      <c r="G3934" s="64">
        <v>44076.918761805558</v>
      </c>
    </row>
    <row r="3935" spans="1:7" outlineLevel="1" x14ac:dyDescent="0.25">
      <c r="A3935" t="s">
        <v>109</v>
      </c>
      <c r="B3935" t="str">
        <f t="shared" si="61"/>
        <v>USD44075</v>
      </c>
      <c r="C3935" s="36" t="s">
        <v>301</v>
      </c>
      <c r="D3935" s="63">
        <v>1.3055000000000001</v>
      </c>
      <c r="E3935" s="64">
        <v>44075</v>
      </c>
      <c r="F3935" s="65">
        <v>44075</v>
      </c>
      <c r="G3935" s="64">
        <v>44075.918732094906</v>
      </c>
    </row>
    <row r="3936" spans="1:7" outlineLevel="1" x14ac:dyDescent="0.25">
      <c r="A3936" t="s">
        <v>109</v>
      </c>
      <c r="B3936" t="str">
        <f t="shared" si="61"/>
        <v>USD44074</v>
      </c>
      <c r="C3936" s="36" t="s">
        <v>301</v>
      </c>
      <c r="D3936" s="63">
        <v>1.3042</v>
      </c>
      <c r="E3936" s="64">
        <v>44074</v>
      </c>
      <c r="F3936" s="65">
        <v>44074</v>
      </c>
      <c r="G3936" s="64">
        <v>44074.91869633102</v>
      </c>
    </row>
    <row r="3937" spans="1:7" outlineLevel="1" x14ac:dyDescent="0.25">
      <c r="A3937" t="s">
        <v>109</v>
      </c>
      <c r="B3937" t="str">
        <f t="shared" si="61"/>
        <v>USD44071</v>
      </c>
      <c r="C3937" s="36" t="s">
        <v>301</v>
      </c>
      <c r="D3937" s="63">
        <v>1.3097000000000001</v>
      </c>
      <c r="E3937" s="64">
        <v>44071</v>
      </c>
      <c r="F3937" s="65">
        <v>44073</v>
      </c>
      <c r="G3937" s="64">
        <v>44071.918566469911</v>
      </c>
    </row>
    <row r="3938" spans="1:7" outlineLevel="1" x14ac:dyDescent="0.25">
      <c r="A3938" t="s">
        <v>109</v>
      </c>
      <c r="B3938" t="str">
        <f t="shared" si="61"/>
        <v>USD44070</v>
      </c>
      <c r="C3938" s="36" t="s">
        <v>301</v>
      </c>
      <c r="D3938" s="63">
        <v>1.3129</v>
      </c>
      <c r="E3938" s="64">
        <v>44070</v>
      </c>
      <c r="F3938" s="65">
        <v>44070</v>
      </c>
      <c r="G3938" s="64">
        <v>44070.918545520835</v>
      </c>
    </row>
    <row r="3939" spans="1:7" outlineLevel="1" x14ac:dyDescent="0.25">
      <c r="A3939" t="s">
        <v>109</v>
      </c>
      <c r="B3939" t="str">
        <f t="shared" si="61"/>
        <v>USD44069</v>
      </c>
      <c r="C3939" s="36" t="s">
        <v>301</v>
      </c>
      <c r="D3939" s="63">
        <v>1.3154999999999999</v>
      </c>
      <c r="E3939" s="64">
        <v>44069</v>
      </c>
      <c r="F3939" s="65">
        <v>44069</v>
      </c>
      <c r="G3939" s="64">
        <v>44069.91851304398</v>
      </c>
    </row>
    <row r="3940" spans="1:7" outlineLevel="1" x14ac:dyDescent="0.25">
      <c r="A3940" t="s">
        <v>109</v>
      </c>
      <c r="B3940" t="str">
        <f t="shared" si="61"/>
        <v>USD44068</v>
      </c>
      <c r="C3940" s="36" t="s">
        <v>301</v>
      </c>
      <c r="D3940" s="63">
        <v>1.3193999999999999</v>
      </c>
      <c r="E3940" s="64">
        <v>44068</v>
      </c>
      <c r="F3940" s="65">
        <v>44068</v>
      </c>
      <c r="G3940" s="64">
        <v>44068.918448958335</v>
      </c>
    </row>
    <row r="3941" spans="1:7" outlineLevel="1" x14ac:dyDescent="0.25">
      <c r="A3941" t="s">
        <v>109</v>
      </c>
      <c r="B3941" t="str">
        <f t="shared" si="61"/>
        <v>USD44067</v>
      </c>
      <c r="C3941" s="36" t="s">
        <v>301</v>
      </c>
      <c r="D3941" s="63">
        <v>1.3207</v>
      </c>
      <c r="E3941" s="64">
        <v>44067</v>
      </c>
      <c r="F3941" s="65">
        <v>44067</v>
      </c>
      <c r="G3941" s="64">
        <v>44067.918410150465</v>
      </c>
    </row>
    <row r="3942" spans="1:7" outlineLevel="1" x14ac:dyDescent="0.25">
      <c r="A3942" t="s">
        <v>109</v>
      </c>
      <c r="B3942" t="str">
        <f t="shared" si="61"/>
        <v>USD44064</v>
      </c>
      <c r="C3942" s="36" t="s">
        <v>301</v>
      </c>
      <c r="D3942" s="63">
        <v>1.3205</v>
      </c>
      <c r="E3942" s="64">
        <v>44064</v>
      </c>
      <c r="F3942" s="65">
        <v>44066</v>
      </c>
      <c r="G3942" s="64">
        <v>44064.919066631941</v>
      </c>
    </row>
    <row r="3943" spans="1:7" outlineLevel="1" x14ac:dyDescent="0.25">
      <c r="A3943" t="s">
        <v>109</v>
      </c>
      <c r="B3943" t="str">
        <f t="shared" si="61"/>
        <v>USD44063</v>
      </c>
      <c r="C3943" s="36" t="s">
        <v>301</v>
      </c>
      <c r="D3943" s="63">
        <v>1.3194999999999999</v>
      </c>
      <c r="E3943" s="64">
        <v>44063</v>
      </c>
      <c r="F3943" s="65">
        <v>44063</v>
      </c>
      <c r="G3943" s="64">
        <v>44063.919048993055</v>
      </c>
    </row>
    <row r="3944" spans="1:7" outlineLevel="1" x14ac:dyDescent="0.25">
      <c r="A3944" t="s">
        <v>109</v>
      </c>
      <c r="B3944" t="str">
        <f t="shared" si="61"/>
        <v>USD44062</v>
      </c>
      <c r="C3944" s="36" t="s">
        <v>301</v>
      </c>
      <c r="D3944" s="63">
        <v>1.3170999999999999</v>
      </c>
      <c r="E3944" s="64">
        <v>44062</v>
      </c>
      <c r="F3944" s="65">
        <v>44062</v>
      </c>
      <c r="G3944" s="64">
        <v>44062.919032175923</v>
      </c>
    </row>
    <row r="3945" spans="1:7" outlineLevel="1" x14ac:dyDescent="0.25">
      <c r="A3945" t="s">
        <v>109</v>
      </c>
      <c r="B3945" t="str">
        <f t="shared" si="61"/>
        <v>USD44061</v>
      </c>
      <c r="C3945" s="36" t="s">
        <v>301</v>
      </c>
      <c r="D3945" s="63">
        <v>1.3169999999999999</v>
      </c>
      <c r="E3945" s="64">
        <v>44061</v>
      </c>
      <c r="F3945" s="65">
        <v>44061</v>
      </c>
      <c r="G3945" s="64">
        <v>44061.918967210651</v>
      </c>
    </row>
    <row r="3946" spans="1:7" outlineLevel="1" x14ac:dyDescent="0.25">
      <c r="A3946" t="s">
        <v>109</v>
      </c>
      <c r="B3946" t="str">
        <f t="shared" si="61"/>
        <v>USD44060</v>
      </c>
      <c r="C3946" s="36" t="s">
        <v>301</v>
      </c>
      <c r="D3946" s="63">
        <v>1.3207</v>
      </c>
      <c r="E3946" s="64">
        <v>44060</v>
      </c>
      <c r="F3946" s="65">
        <v>44060</v>
      </c>
      <c r="G3946" s="64">
        <v>44060.918939502313</v>
      </c>
    </row>
    <row r="3947" spans="1:7" outlineLevel="1" x14ac:dyDescent="0.25">
      <c r="A3947" t="s">
        <v>109</v>
      </c>
      <c r="B3947" t="str">
        <f t="shared" si="61"/>
        <v>USD44057</v>
      </c>
      <c r="C3947" s="36" t="s">
        <v>301</v>
      </c>
      <c r="D3947" s="63">
        <v>1.325</v>
      </c>
      <c r="E3947" s="64">
        <v>44057</v>
      </c>
      <c r="F3947" s="65">
        <v>44059</v>
      </c>
      <c r="G3947" s="64">
        <v>44057.91680983796</v>
      </c>
    </row>
    <row r="3948" spans="1:7" outlineLevel="1" x14ac:dyDescent="0.25">
      <c r="A3948" t="s">
        <v>109</v>
      </c>
      <c r="B3948" t="str">
        <f t="shared" si="61"/>
        <v>USD44056</v>
      </c>
      <c r="C3948" s="36" t="s">
        <v>301</v>
      </c>
      <c r="D3948" s="63">
        <v>1.3217000000000001</v>
      </c>
      <c r="E3948" s="64">
        <v>44056</v>
      </c>
      <c r="F3948" s="65">
        <v>44056</v>
      </c>
      <c r="G3948" s="64">
        <v>44056.916786921298</v>
      </c>
    </row>
    <row r="3949" spans="1:7" outlineLevel="1" x14ac:dyDescent="0.25">
      <c r="A3949" t="s">
        <v>109</v>
      </c>
      <c r="B3949" t="str">
        <f t="shared" si="61"/>
        <v>USD43839</v>
      </c>
      <c r="C3949" s="36" t="s">
        <v>301</v>
      </c>
      <c r="D3949" s="63">
        <v>1.3079000000000001</v>
      </c>
      <c r="E3949" s="64">
        <v>43839</v>
      </c>
      <c r="F3949" s="65">
        <v>44055</v>
      </c>
      <c r="G3949" s="64">
        <v>43839.585342858794</v>
      </c>
    </row>
    <row r="3950" spans="1:7" outlineLevel="1" x14ac:dyDescent="0.25">
      <c r="A3950" t="s">
        <v>109</v>
      </c>
      <c r="B3950" t="str">
        <f t="shared" si="61"/>
        <v>USD43838</v>
      </c>
      <c r="C3950" s="36" t="s">
        <v>301</v>
      </c>
      <c r="D3950" s="63">
        <v>1.3026</v>
      </c>
      <c r="E3950" s="64">
        <v>43838</v>
      </c>
      <c r="F3950" s="65">
        <v>43838</v>
      </c>
      <c r="G3950" s="64">
        <v>43838.585305636574</v>
      </c>
    </row>
    <row r="3951" spans="1:7" outlineLevel="1" x14ac:dyDescent="0.25">
      <c r="A3951" t="s">
        <v>109</v>
      </c>
      <c r="B3951" t="str">
        <f t="shared" si="61"/>
        <v>USD43837</v>
      </c>
      <c r="C3951" s="36" t="s">
        <v>301</v>
      </c>
      <c r="D3951" s="63">
        <v>1.3008999999999999</v>
      </c>
      <c r="E3951" s="64">
        <v>43837</v>
      </c>
      <c r="F3951" s="65">
        <v>43837</v>
      </c>
      <c r="G3951" s="64">
        <v>43837.585244247683</v>
      </c>
    </row>
    <row r="3952" spans="1:7" outlineLevel="1" x14ac:dyDescent="0.25">
      <c r="A3952" t="s">
        <v>109</v>
      </c>
      <c r="B3952" t="str">
        <f t="shared" si="61"/>
        <v>USD43836</v>
      </c>
      <c r="C3952" s="36" t="s">
        <v>301</v>
      </c>
      <c r="D3952" s="63">
        <v>1.2969999999999999</v>
      </c>
      <c r="E3952" s="64">
        <v>43836</v>
      </c>
      <c r="F3952" s="65">
        <v>43836</v>
      </c>
      <c r="G3952" s="64">
        <v>43836.585218136577</v>
      </c>
    </row>
    <row r="3953" spans="1:7" outlineLevel="1" x14ac:dyDescent="0.25">
      <c r="A3953" t="s">
        <v>109</v>
      </c>
      <c r="B3953" t="str">
        <f t="shared" si="61"/>
        <v>USD43833</v>
      </c>
      <c r="C3953" s="36" t="s">
        <v>301</v>
      </c>
      <c r="D3953" s="63">
        <v>1.2988</v>
      </c>
      <c r="E3953" s="64">
        <v>43833</v>
      </c>
      <c r="F3953" s="65">
        <v>43835</v>
      </c>
      <c r="G3953" s="64">
        <v>43833.585108368054</v>
      </c>
    </row>
    <row r="3954" spans="1:7" outlineLevel="1" x14ac:dyDescent="0.25">
      <c r="A3954" t="s">
        <v>109</v>
      </c>
      <c r="B3954" t="str">
        <f t="shared" si="61"/>
        <v>USD43832</v>
      </c>
      <c r="C3954" s="36" t="s">
        <v>301</v>
      </c>
      <c r="D3954" s="63">
        <v>1.2991999999999999</v>
      </c>
      <c r="E3954" s="64">
        <v>43832</v>
      </c>
      <c r="F3954" s="65">
        <v>43832</v>
      </c>
      <c r="G3954" s="64">
        <v>43832.585078703705</v>
      </c>
    </row>
    <row r="3955" spans="1:7" outlineLevel="1" x14ac:dyDescent="0.25">
      <c r="A3955" t="s">
        <v>109</v>
      </c>
      <c r="B3955" t="str">
        <f t="shared" si="61"/>
        <v>USD43830</v>
      </c>
      <c r="C3955" s="36" t="s">
        <v>301</v>
      </c>
      <c r="D3955" s="63">
        <v>1.2988</v>
      </c>
      <c r="E3955" s="64">
        <v>43830</v>
      </c>
      <c r="F3955" s="65">
        <v>43831</v>
      </c>
      <c r="G3955" s="64">
        <v>43830.583643749997</v>
      </c>
    </row>
    <row r="3956" spans="1:7" outlineLevel="1" x14ac:dyDescent="0.25">
      <c r="A3956" t="s">
        <v>109</v>
      </c>
      <c r="B3956" t="str">
        <f t="shared" si="61"/>
        <v>USD43829</v>
      </c>
      <c r="C3956" s="36" t="s">
        <v>301</v>
      </c>
      <c r="D3956" s="63">
        <v>1.3059000000000001</v>
      </c>
      <c r="E3956" s="64">
        <v>43829</v>
      </c>
      <c r="F3956" s="65">
        <v>43829</v>
      </c>
      <c r="G3956" s="64">
        <v>43829.58361519676</v>
      </c>
    </row>
    <row r="3957" spans="1:7" outlineLevel="1" x14ac:dyDescent="0.25">
      <c r="A3957" t="s">
        <v>109</v>
      </c>
      <c r="B3957" t="str">
        <f t="shared" si="61"/>
        <v>USD43826</v>
      </c>
      <c r="C3957" s="36" t="s">
        <v>301</v>
      </c>
      <c r="D3957" s="63">
        <v>1.3078000000000001</v>
      </c>
      <c r="E3957" s="64">
        <v>43826</v>
      </c>
      <c r="F3957" s="65">
        <v>43828</v>
      </c>
      <c r="G3957" s="64">
        <v>43826.583481828704</v>
      </c>
    </row>
    <row r="3958" spans="1:7" outlineLevel="1" x14ac:dyDescent="0.25">
      <c r="A3958" t="s">
        <v>109</v>
      </c>
      <c r="B3958" t="str">
        <f t="shared" si="61"/>
        <v>USD43823</v>
      </c>
      <c r="C3958" s="36" t="s">
        <v>301</v>
      </c>
      <c r="D3958" s="63">
        <v>1.3157000000000001</v>
      </c>
      <c r="E3958" s="64">
        <v>43823</v>
      </c>
      <c r="F3958" s="65">
        <v>43825</v>
      </c>
      <c r="G3958" s="64">
        <v>43823.586846180558</v>
      </c>
    </row>
    <row r="3959" spans="1:7" outlineLevel="1" x14ac:dyDescent="0.25">
      <c r="A3959" t="s">
        <v>109</v>
      </c>
      <c r="B3959" t="str">
        <f t="shared" si="61"/>
        <v>USD43822</v>
      </c>
      <c r="C3959" s="36" t="s">
        <v>301</v>
      </c>
      <c r="D3959" s="63">
        <v>1.3160000000000001</v>
      </c>
      <c r="E3959" s="64">
        <v>43822</v>
      </c>
      <c r="F3959" s="65">
        <v>43822</v>
      </c>
      <c r="G3959" s="64">
        <v>43822.586846840277</v>
      </c>
    </row>
    <row r="3960" spans="1:7" outlineLevel="1" x14ac:dyDescent="0.25">
      <c r="A3960" t="s">
        <v>109</v>
      </c>
      <c r="B3960" t="str">
        <f t="shared" si="61"/>
        <v>USD43819</v>
      </c>
      <c r="C3960" s="36" t="s">
        <v>301</v>
      </c>
      <c r="D3960" s="63">
        <v>1.3164</v>
      </c>
      <c r="E3960" s="64">
        <v>43819</v>
      </c>
      <c r="F3960" s="65">
        <v>43821</v>
      </c>
      <c r="G3960" s="64">
        <v>43819.584355011575</v>
      </c>
    </row>
    <row r="3961" spans="1:7" outlineLevel="1" x14ac:dyDescent="0.25">
      <c r="A3961" t="s">
        <v>109</v>
      </c>
      <c r="B3961" t="str">
        <f t="shared" si="61"/>
        <v>USD43818</v>
      </c>
      <c r="C3961" s="36" t="s">
        <v>301</v>
      </c>
      <c r="D3961" s="63">
        <v>1.3122</v>
      </c>
      <c r="E3961" s="64">
        <v>43818</v>
      </c>
      <c r="F3961" s="65">
        <v>43818</v>
      </c>
      <c r="G3961" s="64">
        <v>43818.584269942126</v>
      </c>
    </row>
    <row r="3962" spans="1:7" outlineLevel="1" x14ac:dyDescent="0.25">
      <c r="A3962" t="s">
        <v>109</v>
      </c>
      <c r="B3962" t="str">
        <f t="shared" si="61"/>
        <v>USD43817</v>
      </c>
      <c r="C3962" s="36" t="s">
        <v>301</v>
      </c>
      <c r="D3962" s="63">
        <v>1.3119000000000001</v>
      </c>
      <c r="E3962" s="64">
        <v>43817</v>
      </c>
      <c r="F3962" s="65">
        <v>43817</v>
      </c>
      <c r="G3962" s="64">
        <v>43817.584282986114</v>
      </c>
    </row>
    <row r="3963" spans="1:7" outlineLevel="1" x14ac:dyDescent="0.25">
      <c r="A3963" t="s">
        <v>109</v>
      </c>
      <c r="B3963" t="str">
        <f t="shared" si="61"/>
        <v>USD43816</v>
      </c>
      <c r="C3963" s="36" t="s">
        <v>301</v>
      </c>
      <c r="D3963" s="63">
        <v>1.3160000000000001</v>
      </c>
      <c r="E3963" s="64">
        <v>43816</v>
      </c>
      <c r="F3963" s="65">
        <v>43816</v>
      </c>
      <c r="G3963" s="64">
        <v>43816.584209108798</v>
      </c>
    </row>
    <row r="3964" spans="1:7" outlineLevel="1" x14ac:dyDescent="0.25">
      <c r="A3964" t="s">
        <v>109</v>
      </c>
      <c r="B3964" t="str">
        <f t="shared" si="61"/>
        <v>USD43815</v>
      </c>
      <c r="C3964" s="36" t="s">
        <v>301</v>
      </c>
      <c r="D3964" s="63">
        <v>1.3142</v>
      </c>
      <c r="E3964" s="64">
        <v>43815</v>
      </c>
      <c r="F3964" s="65">
        <v>43815</v>
      </c>
      <c r="G3964" s="64">
        <v>43815.584170717593</v>
      </c>
    </row>
    <row r="3965" spans="1:7" outlineLevel="1" x14ac:dyDescent="0.25">
      <c r="A3965" t="s">
        <v>109</v>
      </c>
      <c r="B3965" t="str">
        <f t="shared" si="61"/>
        <v>USD43812</v>
      </c>
      <c r="C3965" s="36" t="s">
        <v>301</v>
      </c>
      <c r="D3965" s="63">
        <v>1.3183</v>
      </c>
      <c r="E3965" s="64">
        <v>43812</v>
      </c>
      <c r="F3965" s="65">
        <v>43814</v>
      </c>
      <c r="G3965" s="64">
        <v>43812.584076122686</v>
      </c>
    </row>
    <row r="3966" spans="1:7" outlineLevel="1" x14ac:dyDescent="0.25">
      <c r="A3966" t="s">
        <v>109</v>
      </c>
      <c r="B3966" t="str">
        <f t="shared" si="61"/>
        <v>USD43811</v>
      </c>
      <c r="C3966" s="36" t="s">
        <v>301</v>
      </c>
      <c r="D3966" s="63">
        <v>1.3182</v>
      </c>
      <c r="E3966" s="64">
        <v>43811</v>
      </c>
      <c r="F3966" s="65">
        <v>43811</v>
      </c>
      <c r="G3966" s="64">
        <v>43811.584048923614</v>
      </c>
    </row>
    <row r="3967" spans="1:7" outlineLevel="1" x14ac:dyDescent="0.25">
      <c r="A3967" t="s">
        <v>109</v>
      </c>
      <c r="B3967" t="str">
        <f t="shared" si="61"/>
        <v>USD43810</v>
      </c>
      <c r="C3967" s="36" t="s">
        <v>301</v>
      </c>
      <c r="D3967" s="63">
        <v>1.3201000000000001</v>
      </c>
      <c r="E3967" s="64">
        <v>43810</v>
      </c>
      <c r="F3967" s="65">
        <v>43810</v>
      </c>
      <c r="G3967" s="64">
        <v>43810.584041469905</v>
      </c>
    </row>
    <row r="3968" spans="1:7" outlineLevel="1" x14ac:dyDescent="0.25">
      <c r="A3968" t="s">
        <v>109</v>
      </c>
      <c r="B3968" t="str">
        <f t="shared" si="61"/>
        <v>USD43809</v>
      </c>
      <c r="C3968" s="36" t="s">
        <v>301</v>
      </c>
      <c r="D3968" s="63">
        <v>1.3232999999999999</v>
      </c>
      <c r="E3968" s="64">
        <v>43809</v>
      </c>
      <c r="F3968" s="65">
        <v>43809</v>
      </c>
      <c r="G3968" s="64">
        <v>43809.583983217592</v>
      </c>
    </row>
    <row r="3969" spans="1:7" outlineLevel="1" x14ac:dyDescent="0.25">
      <c r="A3969" t="s">
        <v>109</v>
      </c>
      <c r="B3969" t="str">
        <f t="shared" si="61"/>
        <v>USD43808</v>
      </c>
      <c r="C3969" s="36" t="s">
        <v>301</v>
      </c>
      <c r="D3969" s="63">
        <v>1.3234999999999999</v>
      </c>
      <c r="E3969" s="64">
        <v>43808</v>
      </c>
      <c r="F3969" s="65">
        <v>43808</v>
      </c>
      <c r="G3969" s="64">
        <v>43808.586500081015</v>
      </c>
    </row>
    <row r="3970" spans="1:7" outlineLevel="1" x14ac:dyDescent="0.25">
      <c r="A3970" t="s">
        <v>109</v>
      </c>
      <c r="B3970" t="str">
        <f t="shared" si="61"/>
        <v>USD43805</v>
      </c>
      <c r="C3970" s="36" t="s">
        <v>301</v>
      </c>
      <c r="D3970" s="63">
        <v>1.3254999999999999</v>
      </c>
      <c r="E3970" s="64">
        <v>43805</v>
      </c>
      <c r="F3970" s="65">
        <v>43807</v>
      </c>
      <c r="G3970" s="64">
        <v>43805.586363541668</v>
      </c>
    </row>
    <row r="3971" spans="1:7" outlineLevel="1" x14ac:dyDescent="0.25">
      <c r="A3971" t="s">
        <v>109</v>
      </c>
      <c r="B3971" t="str">
        <f t="shared" si="61"/>
        <v>USD43804</v>
      </c>
      <c r="C3971" s="36" t="s">
        <v>301</v>
      </c>
      <c r="D3971" s="63">
        <v>1.3173999999999999</v>
      </c>
      <c r="E3971" s="64">
        <v>43804</v>
      </c>
      <c r="F3971" s="65">
        <v>43804</v>
      </c>
      <c r="G3971" s="64">
        <v>43804.586305636571</v>
      </c>
    </row>
    <row r="3972" spans="1:7" outlineLevel="1" x14ac:dyDescent="0.25">
      <c r="A3972" t="s">
        <v>109</v>
      </c>
      <c r="B3972" t="str">
        <f t="shared" si="61"/>
        <v>USD43803</v>
      </c>
      <c r="C3972" s="36" t="s">
        <v>301</v>
      </c>
      <c r="D3972" s="63">
        <v>1.3223</v>
      </c>
      <c r="E3972" s="64">
        <v>43803</v>
      </c>
      <c r="F3972" s="65">
        <v>43803</v>
      </c>
      <c r="G3972" s="64">
        <v>43803.586271412038</v>
      </c>
    </row>
    <row r="3973" spans="1:7" outlineLevel="1" x14ac:dyDescent="0.25">
      <c r="A3973" t="s">
        <v>109</v>
      </c>
      <c r="B3973" t="str">
        <f t="shared" si="61"/>
        <v>USD43802</v>
      </c>
      <c r="C3973" s="36" t="s">
        <v>301</v>
      </c>
      <c r="D3973" s="63">
        <v>1.3302</v>
      </c>
      <c r="E3973" s="64">
        <v>43802</v>
      </c>
      <c r="F3973" s="65">
        <v>43802</v>
      </c>
      <c r="G3973" s="64">
        <v>43802.586247881947</v>
      </c>
    </row>
    <row r="3974" spans="1:7" outlineLevel="1" x14ac:dyDescent="0.25">
      <c r="A3974" t="s">
        <v>109</v>
      </c>
      <c r="B3974" t="str">
        <f t="shared" ref="B3974:B4037" si="62">C3974&amp;E3974</f>
        <v>USD43801</v>
      </c>
      <c r="C3974" s="36" t="s">
        <v>301</v>
      </c>
      <c r="D3974" s="63">
        <v>1.3297000000000001</v>
      </c>
      <c r="E3974" s="64">
        <v>43801</v>
      </c>
      <c r="F3974" s="65">
        <v>43801</v>
      </c>
      <c r="G3974" s="64">
        <v>43801.586039467591</v>
      </c>
    </row>
    <row r="3975" spans="1:7" outlineLevel="1" x14ac:dyDescent="0.25">
      <c r="A3975" t="s">
        <v>109</v>
      </c>
      <c r="B3975" t="str">
        <f t="shared" si="62"/>
        <v>USD43798</v>
      </c>
      <c r="C3975" s="36" t="s">
        <v>301</v>
      </c>
      <c r="D3975" s="63">
        <v>1.3289</v>
      </c>
      <c r="E3975" s="64">
        <v>43798</v>
      </c>
      <c r="F3975" s="65">
        <v>43800</v>
      </c>
      <c r="G3975" s="64">
        <v>43798.585956516203</v>
      </c>
    </row>
    <row r="3976" spans="1:7" outlineLevel="1" x14ac:dyDescent="0.25">
      <c r="A3976" t="s">
        <v>109</v>
      </c>
      <c r="B3976" t="str">
        <f t="shared" si="62"/>
        <v>USD43797</v>
      </c>
      <c r="C3976" s="36" t="s">
        <v>301</v>
      </c>
      <c r="D3976" s="63">
        <v>1.3285</v>
      </c>
      <c r="E3976" s="64">
        <v>43797</v>
      </c>
      <c r="F3976" s="65">
        <v>43797</v>
      </c>
      <c r="G3976" s="64">
        <v>43797.585916666663</v>
      </c>
    </row>
    <row r="3977" spans="1:7" outlineLevel="1" x14ac:dyDescent="0.25">
      <c r="A3977" t="s">
        <v>109</v>
      </c>
      <c r="B3977" t="str">
        <f t="shared" si="62"/>
        <v>USD43796</v>
      </c>
      <c r="C3977" s="36" t="s">
        <v>301</v>
      </c>
      <c r="D3977" s="63">
        <v>1.3278000000000001</v>
      </c>
      <c r="E3977" s="64">
        <v>43796</v>
      </c>
      <c r="F3977" s="65">
        <v>43796</v>
      </c>
      <c r="G3977" s="64">
        <v>43796.585853703706</v>
      </c>
    </row>
    <row r="3978" spans="1:7" outlineLevel="1" x14ac:dyDescent="0.25">
      <c r="A3978" t="s">
        <v>109</v>
      </c>
      <c r="B3978" t="str">
        <f t="shared" si="62"/>
        <v>USD43795</v>
      </c>
      <c r="C3978" s="36" t="s">
        <v>301</v>
      </c>
      <c r="D3978" s="63">
        <v>1.3288</v>
      </c>
      <c r="E3978" s="64">
        <v>43795</v>
      </c>
      <c r="F3978" s="65">
        <v>43795</v>
      </c>
      <c r="G3978" s="64">
        <v>43795.585786076386</v>
      </c>
    </row>
    <row r="3979" spans="1:7" outlineLevel="1" x14ac:dyDescent="0.25">
      <c r="A3979" t="s">
        <v>109</v>
      </c>
      <c r="B3979" t="str">
        <f t="shared" si="62"/>
        <v>USD43794</v>
      </c>
      <c r="C3979" s="36" t="s">
        <v>301</v>
      </c>
      <c r="D3979" s="63">
        <v>1.3307</v>
      </c>
      <c r="E3979" s="64">
        <v>43794</v>
      </c>
      <c r="F3979" s="65">
        <v>43794</v>
      </c>
      <c r="G3979" s="64">
        <v>43794.585744641205</v>
      </c>
    </row>
    <row r="3980" spans="1:7" outlineLevel="1" x14ac:dyDescent="0.25">
      <c r="A3980" t="s">
        <v>109</v>
      </c>
      <c r="B3980" t="str">
        <f t="shared" si="62"/>
        <v>USD43791</v>
      </c>
      <c r="C3980" s="36" t="s">
        <v>301</v>
      </c>
      <c r="D3980" s="63">
        <v>1.3287</v>
      </c>
      <c r="E3980" s="64">
        <v>43791</v>
      </c>
      <c r="F3980" s="65">
        <v>43793</v>
      </c>
      <c r="G3980" s="64">
        <v>43791.585604201391</v>
      </c>
    </row>
    <row r="3981" spans="1:7" outlineLevel="1" x14ac:dyDescent="0.25">
      <c r="A3981" t="s">
        <v>109</v>
      </c>
      <c r="B3981" t="str">
        <f t="shared" si="62"/>
        <v>USD43790</v>
      </c>
      <c r="C3981" s="36" t="s">
        <v>301</v>
      </c>
      <c r="D3981" s="63">
        <v>1.3285</v>
      </c>
      <c r="E3981" s="64">
        <v>43790</v>
      </c>
      <c r="F3981" s="65">
        <v>43790</v>
      </c>
      <c r="G3981" s="64">
        <v>43790.58556446759</v>
      </c>
    </row>
    <row r="3982" spans="1:7" outlineLevel="1" x14ac:dyDescent="0.25">
      <c r="A3982" t="s">
        <v>109</v>
      </c>
      <c r="B3982" t="str">
        <f t="shared" si="62"/>
        <v>USD43789</v>
      </c>
      <c r="C3982" s="36" t="s">
        <v>301</v>
      </c>
      <c r="D3982" s="63">
        <v>1.3304</v>
      </c>
      <c r="E3982" s="64">
        <v>43789</v>
      </c>
      <c r="F3982" s="65">
        <v>43789</v>
      </c>
      <c r="G3982" s="64">
        <v>43789.585557986109</v>
      </c>
    </row>
    <row r="3983" spans="1:7" outlineLevel="1" x14ac:dyDescent="0.25">
      <c r="A3983" t="s">
        <v>109</v>
      </c>
      <c r="B3983" t="str">
        <f t="shared" si="62"/>
        <v>USD43788</v>
      </c>
      <c r="C3983" s="36" t="s">
        <v>301</v>
      </c>
      <c r="D3983" s="63">
        <v>1.3237000000000001</v>
      </c>
      <c r="E3983" s="64">
        <v>43788</v>
      </c>
      <c r="F3983" s="65">
        <v>43788</v>
      </c>
      <c r="G3983" s="64">
        <v>43788.585520219909</v>
      </c>
    </row>
    <row r="3984" spans="1:7" outlineLevel="1" x14ac:dyDescent="0.25">
      <c r="A3984" t="s">
        <v>109</v>
      </c>
      <c r="B3984" t="str">
        <f t="shared" si="62"/>
        <v>USD43787</v>
      </c>
      <c r="C3984" s="36" t="s">
        <v>301</v>
      </c>
      <c r="D3984" s="63">
        <v>1.3213999999999999</v>
      </c>
      <c r="E3984" s="64">
        <v>43787</v>
      </c>
      <c r="F3984" s="65">
        <v>43787</v>
      </c>
      <c r="G3984" s="64">
        <v>43787.585441435185</v>
      </c>
    </row>
    <row r="3985" spans="1:7" outlineLevel="1" x14ac:dyDescent="0.25">
      <c r="A3985" t="s">
        <v>109</v>
      </c>
      <c r="B3985" t="str">
        <f t="shared" si="62"/>
        <v>USD43784</v>
      </c>
      <c r="C3985" s="36" t="s">
        <v>301</v>
      </c>
      <c r="D3985" s="63">
        <v>1.3230999999999999</v>
      </c>
      <c r="E3985" s="64">
        <v>43784</v>
      </c>
      <c r="F3985" s="65">
        <v>43786</v>
      </c>
      <c r="G3985" s="64">
        <v>43784.586486493055</v>
      </c>
    </row>
    <row r="3986" spans="1:7" outlineLevel="1" x14ac:dyDescent="0.25">
      <c r="A3986" t="s">
        <v>109</v>
      </c>
      <c r="B3986" t="str">
        <f t="shared" si="62"/>
        <v>USD43783</v>
      </c>
      <c r="C3986" s="36" t="s">
        <v>301</v>
      </c>
      <c r="D3986" s="63">
        <v>1.3258000000000001</v>
      </c>
      <c r="E3986" s="64">
        <v>43783</v>
      </c>
      <c r="F3986" s="65">
        <v>43783</v>
      </c>
      <c r="G3986" s="64">
        <v>43783.586206828702</v>
      </c>
    </row>
    <row r="3987" spans="1:7" outlineLevel="1" x14ac:dyDescent="0.25">
      <c r="A3987" t="s">
        <v>109</v>
      </c>
      <c r="B3987" t="str">
        <f t="shared" si="62"/>
        <v>USD43782</v>
      </c>
      <c r="C3987" s="36" t="s">
        <v>301</v>
      </c>
      <c r="D3987" s="63">
        <v>1.3249</v>
      </c>
      <c r="E3987" s="64">
        <v>43782</v>
      </c>
      <c r="F3987" s="65">
        <v>43782</v>
      </c>
      <c r="G3987" s="64">
        <v>43782.586178391204</v>
      </c>
    </row>
    <row r="3988" spans="1:7" outlineLevel="1" x14ac:dyDescent="0.25">
      <c r="A3988" t="s">
        <v>109</v>
      </c>
      <c r="B3988" t="str">
        <f t="shared" si="62"/>
        <v>USD43781</v>
      </c>
      <c r="C3988" s="36" t="s">
        <v>301</v>
      </c>
      <c r="D3988" s="63">
        <v>1.3228</v>
      </c>
      <c r="E3988" s="64">
        <v>43781</v>
      </c>
      <c r="F3988" s="65">
        <v>43781</v>
      </c>
      <c r="G3988" s="64">
        <v>43781.586826273146</v>
      </c>
    </row>
    <row r="3989" spans="1:7" outlineLevel="1" x14ac:dyDescent="0.25">
      <c r="A3989" t="s">
        <v>109</v>
      </c>
      <c r="B3989" t="str">
        <f t="shared" si="62"/>
        <v>USD43777</v>
      </c>
      <c r="C3989" s="36" t="s">
        <v>301</v>
      </c>
      <c r="D3989" s="63">
        <v>1.3223</v>
      </c>
      <c r="E3989" s="64">
        <v>43777</v>
      </c>
      <c r="F3989" s="65">
        <v>43780</v>
      </c>
      <c r="G3989" s="64">
        <v>43777.586727002315</v>
      </c>
    </row>
    <row r="3990" spans="1:7" outlineLevel="1" x14ac:dyDescent="0.25">
      <c r="A3990" t="s">
        <v>109</v>
      </c>
      <c r="B3990" t="str">
        <f t="shared" si="62"/>
        <v>USD43776</v>
      </c>
      <c r="C3990" s="36" t="s">
        <v>301</v>
      </c>
      <c r="D3990" s="63">
        <v>1.3176000000000001</v>
      </c>
      <c r="E3990" s="64">
        <v>43776</v>
      </c>
      <c r="F3990" s="65">
        <v>43776</v>
      </c>
      <c r="G3990" s="64">
        <v>43776.586690393517</v>
      </c>
    </row>
    <row r="3991" spans="1:7" outlineLevel="1" x14ac:dyDescent="0.25">
      <c r="A3991" t="s">
        <v>109</v>
      </c>
      <c r="B3991" t="str">
        <f t="shared" si="62"/>
        <v>USD43775</v>
      </c>
      <c r="C3991" s="36" t="s">
        <v>301</v>
      </c>
      <c r="D3991" s="63">
        <v>1.3179000000000001</v>
      </c>
      <c r="E3991" s="64">
        <v>43775</v>
      </c>
      <c r="F3991" s="65">
        <v>43775</v>
      </c>
      <c r="G3991" s="64">
        <v>43775.586625497686</v>
      </c>
    </row>
    <row r="3992" spans="1:7" outlineLevel="1" x14ac:dyDescent="0.25">
      <c r="A3992" t="s">
        <v>109</v>
      </c>
      <c r="B3992" t="str">
        <f t="shared" si="62"/>
        <v>USD43774</v>
      </c>
      <c r="C3992" s="36" t="s">
        <v>301</v>
      </c>
      <c r="D3992" s="63">
        <v>1.3152999999999999</v>
      </c>
      <c r="E3992" s="64">
        <v>43774</v>
      </c>
      <c r="F3992" s="65">
        <v>43774</v>
      </c>
      <c r="G3992" s="64">
        <v>43774.586644062503</v>
      </c>
    </row>
    <row r="3993" spans="1:7" outlineLevel="1" x14ac:dyDescent="0.25">
      <c r="A3993" t="s">
        <v>109</v>
      </c>
      <c r="B3993" t="str">
        <f t="shared" si="62"/>
        <v>USD43773</v>
      </c>
      <c r="C3993" s="36" t="s">
        <v>301</v>
      </c>
      <c r="D3993" s="63">
        <v>1.3148</v>
      </c>
      <c r="E3993" s="64">
        <v>43773</v>
      </c>
      <c r="F3993" s="65">
        <v>43773</v>
      </c>
      <c r="G3993" s="64">
        <v>43773.586609641206</v>
      </c>
    </row>
    <row r="3994" spans="1:7" outlineLevel="1" x14ac:dyDescent="0.25">
      <c r="A3994" t="s">
        <v>109</v>
      </c>
      <c r="B3994" t="str">
        <f t="shared" si="62"/>
        <v>USD43770</v>
      </c>
      <c r="C3994" s="36" t="s">
        <v>301</v>
      </c>
      <c r="D3994" s="63">
        <v>1.3157000000000001</v>
      </c>
      <c r="E3994" s="64">
        <v>43770</v>
      </c>
      <c r="F3994" s="65">
        <v>43772</v>
      </c>
      <c r="G3994" s="64">
        <v>43770.586523645834</v>
      </c>
    </row>
    <row r="3995" spans="1:7" outlineLevel="1" x14ac:dyDescent="0.25">
      <c r="A3995" t="s">
        <v>109</v>
      </c>
      <c r="B3995" t="str">
        <f t="shared" si="62"/>
        <v>USD43769</v>
      </c>
      <c r="C3995" s="36" t="s">
        <v>301</v>
      </c>
      <c r="D3995" s="63">
        <v>1.3160000000000001</v>
      </c>
      <c r="E3995" s="64">
        <v>43769</v>
      </c>
      <c r="F3995" s="65">
        <v>43769</v>
      </c>
      <c r="G3995" s="64">
        <v>43769.586447766203</v>
      </c>
    </row>
    <row r="3996" spans="1:7" outlineLevel="1" x14ac:dyDescent="0.25">
      <c r="A3996" t="s">
        <v>109</v>
      </c>
      <c r="B3996" t="str">
        <f t="shared" si="62"/>
        <v>USD43768</v>
      </c>
      <c r="C3996" s="36" t="s">
        <v>301</v>
      </c>
      <c r="D3996" s="63">
        <v>1.3151999999999999</v>
      </c>
      <c r="E3996" s="64">
        <v>43768</v>
      </c>
      <c r="F3996" s="65">
        <v>43768</v>
      </c>
      <c r="G3996" s="64">
        <v>43768.586417743056</v>
      </c>
    </row>
    <row r="3997" spans="1:7" outlineLevel="1" x14ac:dyDescent="0.25">
      <c r="A3997" t="s">
        <v>109</v>
      </c>
      <c r="B3997" t="str">
        <f t="shared" si="62"/>
        <v>USD43767</v>
      </c>
      <c r="C3997" s="36" t="s">
        <v>301</v>
      </c>
      <c r="D3997" s="63">
        <v>1.3075000000000001</v>
      </c>
      <c r="E3997" s="64">
        <v>43767</v>
      </c>
      <c r="F3997" s="65">
        <v>43767</v>
      </c>
      <c r="G3997" s="64">
        <v>43767.586390081022</v>
      </c>
    </row>
    <row r="3998" spans="1:7" outlineLevel="1" x14ac:dyDescent="0.25">
      <c r="A3998" t="s">
        <v>109</v>
      </c>
      <c r="B3998" t="str">
        <f t="shared" si="62"/>
        <v>USD43766</v>
      </c>
      <c r="C3998" s="36" t="s">
        <v>301</v>
      </c>
      <c r="D3998" s="63">
        <v>1.3056000000000001</v>
      </c>
      <c r="E3998" s="64">
        <v>43766</v>
      </c>
      <c r="F3998" s="65">
        <v>43766</v>
      </c>
      <c r="G3998" s="64">
        <v>43766.586385451388</v>
      </c>
    </row>
    <row r="3999" spans="1:7" outlineLevel="1" x14ac:dyDescent="0.25">
      <c r="A3999" t="s">
        <v>109</v>
      </c>
      <c r="B3999" t="str">
        <f t="shared" si="62"/>
        <v>USD43763</v>
      </c>
      <c r="C3999" s="36" t="s">
        <v>301</v>
      </c>
      <c r="D3999" s="63">
        <v>1.3064</v>
      </c>
      <c r="E3999" s="64">
        <v>43763</v>
      </c>
      <c r="F3999" s="65">
        <v>43765</v>
      </c>
      <c r="G3999" s="64">
        <v>43763.586240243058</v>
      </c>
    </row>
    <row r="4000" spans="1:7" outlineLevel="1" x14ac:dyDescent="0.25">
      <c r="A4000" t="s">
        <v>109</v>
      </c>
      <c r="B4000" t="str">
        <f t="shared" si="62"/>
        <v>USD43762</v>
      </c>
      <c r="C4000" s="36" t="s">
        <v>301</v>
      </c>
      <c r="D4000" s="63">
        <v>1.3075000000000001</v>
      </c>
      <c r="E4000" s="64">
        <v>43762</v>
      </c>
      <c r="F4000" s="65">
        <v>43762</v>
      </c>
      <c r="G4000" s="64">
        <v>43762.586223344908</v>
      </c>
    </row>
    <row r="4001" spans="1:7" outlineLevel="1" x14ac:dyDescent="0.25">
      <c r="A4001" t="s">
        <v>109</v>
      </c>
      <c r="B4001" t="str">
        <f t="shared" si="62"/>
        <v>USD43761</v>
      </c>
      <c r="C4001" s="36" t="s">
        <v>301</v>
      </c>
      <c r="D4001" s="63">
        <v>1.3086</v>
      </c>
      <c r="E4001" s="64">
        <v>43761</v>
      </c>
      <c r="F4001" s="65">
        <v>43761</v>
      </c>
      <c r="G4001" s="64">
        <v>43761.586170949071</v>
      </c>
    </row>
    <row r="4002" spans="1:7" outlineLevel="1" x14ac:dyDescent="0.25">
      <c r="A4002" t="s">
        <v>109</v>
      </c>
      <c r="B4002" t="str">
        <f t="shared" si="62"/>
        <v>USD43760</v>
      </c>
      <c r="C4002" s="36" t="s">
        <v>301</v>
      </c>
      <c r="D4002" s="63">
        <v>1.3093999999999999</v>
      </c>
      <c r="E4002" s="64">
        <v>43760</v>
      </c>
      <c r="F4002" s="65">
        <v>43760</v>
      </c>
      <c r="G4002" s="64">
        <v>43760.586161921296</v>
      </c>
    </row>
    <row r="4003" spans="1:7" outlineLevel="1" x14ac:dyDescent="0.25">
      <c r="A4003" t="s">
        <v>109</v>
      </c>
      <c r="B4003" t="str">
        <f t="shared" si="62"/>
        <v>USD43759</v>
      </c>
      <c r="C4003" s="36" t="s">
        <v>301</v>
      </c>
      <c r="D4003" s="63">
        <v>1.3096000000000001</v>
      </c>
      <c r="E4003" s="64">
        <v>43759</v>
      </c>
      <c r="F4003" s="65">
        <v>43759</v>
      </c>
      <c r="G4003" s="64">
        <v>43759.586133831021</v>
      </c>
    </row>
    <row r="4004" spans="1:7" outlineLevel="1" x14ac:dyDescent="0.25">
      <c r="A4004" t="s">
        <v>109</v>
      </c>
      <c r="B4004" t="str">
        <f t="shared" si="62"/>
        <v>USD43756</v>
      </c>
      <c r="C4004" s="36" t="s">
        <v>301</v>
      </c>
      <c r="D4004" s="63">
        <v>1.3131999999999999</v>
      </c>
      <c r="E4004" s="64">
        <v>43756</v>
      </c>
      <c r="F4004" s="65">
        <v>43758</v>
      </c>
      <c r="G4004" s="64">
        <v>43756.585584525463</v>
      </c>
    </row>
    <row r="4005" spans="1:7" outlineLevel="1" x14ac:dyDescent="0.25">
      <c r="A4005" t="s">
        <v>109</v>
      </c>
      <c r="B4005" t="str">
        <f t="shared" si="62"/>
        <v>USD43755</v>
      </c>
      <c r="C4005" s="36" t="s">
        <v>301</v>
      </c>
      <c r="D4005" s="63">
        <v>1.3143</v>
      </c>
      <c r="E4005" s="64">
        <v>43755</v>
      </c>
      <c r="F4005" s="65">
        <v>43755</v>
      </c>
      <c r="G4005" s="64">
        <v>43755.585578969905</v>
      </c>
    </row>
    <row r="4006" spans="1:7" outlineLevel="1" x14ac:dyDescent="0.25">
      <c r="A4006" t="s">
        <v>109</v>
      </c>
      <c r="B4006" t="str">
        <f t="shared" si="62"/>
        <v>USD43754</v>
      </c>
      <c r="C4006" s="36" t="s">
        <v>301</v>
      </c>
      <c r="D4006" s="63">
        <v>1.3201000000000001</v>
      </c>
      <c r="E4006" s="64">
        <v>43754</v>
      </c>
      <c r="F4006" s="65">
        <v>43754</v>
      </c>
      <c r="G4006" s="64">
        <v>43754.585505243056</v>
      </c>
    </row>
    <row r="4007" spans="1:7" outlineLevel="1" x14ac:dyDescent="0.25">
      <c r="A4007" t="s">
        <v>109</v>
      </c>
      <c r="B4007" t="str">
        <f t="shared" si="62"/>
        <v>USD43753</v>
      </c>
      <c r="C4007" s="36" t="s">
        <v>301</v>
      </c>
      <c r="D4007" s="63">
        <v>1.3210999999999999</v>
      </c>
      <c r="E4007" s="64">
        <v>43753</v>
      </c>
      <c r="F4007" s="65">
        <v>43753</v>
      </c>
      <c r="G4007" s="64">
        <v>43753.585515011575</v>
      </c>
    </row>
    <row r="4008" spans="1:7" outlineLevel="1" x14ac:dyDescent="0.25">
      <c r="A4008" t="s">
        <v>109</v>
      </c>
      <c r="B4008" t="str">
        <f t="shared" si="62"/>
        <v>USD43749</v>
      </c>
      <c r="C4008" s="36" t="s">
        <v>301</v>
      </c>
      <c r="D4008" s="63">
        <v>1.3198000000000001</v>
      </c>
      <c r="E4008" s="64">
        <v>43749</v>
      </c>
      <c r="F4008" s="65">
        <v>43752</v>
      </c>
      <c r="G4008" s="64">
        <v>43749.585253668978</v>
      </c>
    </row>
    <row r="4009" spans="1:7" outlineLevel="1" x14ac:dyDescent="0.25">
      <c r="A4009" t="s">
        <v>109</v>
      </c>
      <c r="B4009" t="str">
        <f t="shared" si="62"/>
        <v>USD43748</v>
      </c>
      <c r="C4009" s="36" t="s">
        <v>301</v>
      </c>
      <c r="D4009" s="63">
        <v>1.3293999999999999</v>
      </c>
      <c r="E4009" s="64">
        <v>43748</v>
      </c>
      <c r="F4009" s="65">
        <v>43748</v>
      </c>
      <c r="G4009" s="64">
        <v>43748.585215659725</v>
      </c>
    </row>
    <row r="4010" spans="1:7" outlineLevel="1" x14ac:dyDescent="0.25">
      <c r="A4010" t="s">
        <v>109</v>
      </c>
      <c r="B4010" t="str">
        <f t="shared" si="62"/>
        <v>USD43747</v>
      </c>
      <c r="C4010" s="36" t="s">
        <v>301</v>
      </c>
      <c r="D4010" s="63">
        <v>1.3324</v>
      </c>
      <c r="E4010" s="64">
        <v>43747</v>
      </c>
      <c r="F4010" s="65">
        <v>43747</v>
      </c>
      <c r="G4010" s="64">
        <v>43747.585201423608</v>
      </c>
    </row>
    <row r="4011" spans="1:7" outlineLevel="1" x14ac:dyDescent="0.25">
      <c r="A4011" t="s">
        <v>109</v>
      </c>
      <c r="B4011" t="str">
        <f t="shared" si="62"/>
        <v>USD43746</v>
      </c>
      <c r="C4011" s="36" t="s">
        <v>301</v>
      </c>
      <c r="D4011" s="63">
        <v>1.3323</v>
      </c>
      <c r="E4011" s="64">
        <v>43746</v>
      </c>
      <c r="F4011" s="65">
        <v>43746</v>
      </c>
      <c r="G4011" s="64">
        <v>43746.585161226853</v>
      </c>
    </row>
    <row r="4012" spans="1:7" outlineLevel="1" x14ac:dyDescent="0.25">
      <c r="A4012" t="s">
        <v>109</v>
      </c>
      <c r="B4012" t="str">
        <f t="shared" si="62"/>
        <v>USD43745</v>
      </c>
      <c r="C4012" s="36" t="s">
        <v>301</v>
      </c>
      <c r="D4012" s="63">
        <v>1.3306</v>
      </c>
      <c r="E4012" s="64">
        <v>43745</v>
      </c>
      <c r="F4012" s="65">
        <v>43745</v>
      </c>
      <c r="G4012" s="64">
        <v>43745.585126585647</v>
      </c>
    </row>
    <row r="4013" spans="1:7" outlineLevel="1" x14ac:dyDescent="0.25">
      <c r="A4013" t="s">
        <v>109</v>
      </c>
      <c r="B4013" t="str">
        <f t="shared" si="62"/>
        <v>USD43742</v>
      </c>
      <c r="C4013" s="36" t="s">
        <v>301</v>
      </c>
      <c r="D4013" s="63">
        <v>1.3317000000000001</v>
      </c>
      <c r="E4013" s="64">
        <v>43742</v>
      </c>
      <c r="F4013" s="65">
        <v>43744</v>
      </c>
      <c r="G4013" s="64">
        <v>43742.585004363427</v>
      </c>
    </row>
    <row r="4014" spans="1:7" outlineLevel="1" x14ac:dyDescent="0.25">
      <c r="A4014" t="s">
        <v>109</v>
      </c>
      <c r="B4014" t="str">
        <f t="shared" si="62"/>
        <v>USD43741</v>
      </c>
      <c r="C4014" s="36" t="s">
        <v>301</v>
      </c>
      <c r="D4014" s="63">
        <v>1.333</v>
      </c>
      <c r="E4014" s="64">
        <v>43741</v>
      </c>
      <c r="F4014" s="65">
        <v>43741</v>
      </c>
      <c r="G4014" s="64">
        <v>43741.584969826392</v>
      </c>
    </row>
    <row r="4015" spans="1:7" outlineLevel="1" x14ac:dyDescent="0.25">
      <c r="A4015" t="s">
        <v>109</v>
      </c>
      <c r="B4015" t="str">
        <f t="shared" si="62"/>
        <v>USD43740</v>
      </c>
      <c r="C4015" s="36" t="s">
        <v>301</v>
      </c>
      <c r="D4015" s="63">
        <v>1.3293999999999999</v>
      </c>
      <c r="E4015" s="64">
        <v>43740</v>
      </c>
      <c r="F4015" s="65">
        <v>43740</v>
      </c>
      <c r="G4015" s="64">
        <v>43740.584987696762</v>
      </c>
    </row>
    <row r="4016" spans="1:7" outlineLevel="1" x14ac:dyDescent="0.25">
      <c r="A4016" t="s">
        <v>109</v>
      </c>
      <c r="B4016" t="str">
        <f t="shared" si="62"/>
        <v>USD43739</v>
      </c>
      <c r="C4016" s="36" t="s">
        <v>301</v>
      </c>
      <c r="D4016" s="63">
        <v>1.3244</v>
      </c>
      <c r="E4016" s="64">
        <v>43739</v>
      </c>
      <c r="F4016" s="65">
        <v>43739</v>
      </c>
      <c r="G4016" s="64">
        <v>43739.584903622686</v>
      </c>
    </row>
    <row r="4017" spans="1:7" outlineLevel="1" x14ac:dyDescent="0.25">
      <c r="A4017" t="s">
        <v>109</v>
      </c>
      <c r="B4017" t="str">
        <f t="shared" si="62"/>
        <v>USD43738</v>
      </c>
      <c r="C4017" s="36" t="s">
        <v>301</v>
      </c>
      <c r="D4017" s="63">
        <v>1.3243</v>
      </c>
      <c r="E4017" s="64">
        <v>43738</v>
      </c>
      <c r="F4017" s="65">
        <v>43738</v>
      </c>
      <c r="G4017" s="64">
        <v>43738.584882210649</v>
      </c>
    </row>
    <row r="4018" spans="1:7" outlineLevel="1" x14ac:dyDescent="0.25">
      <c r="A4018" t="s">
        <v>109</v>
      </c>
      <c r="B4018" t="str">
        <f t="shared" si="62"/>
        <v>USD43735</v>
      </c>
      <c r="C4018" s="36" t="s">
        <v>301</v>
      </c>
      <c r="D4018" s="63">
        <v>1.3249</v>
      </c>
      <c r="E4018" s="64">
        <v>43735</v>
      </c>
      <c r="F4018" s="65">
        <v>43737</v>
      </c>
      <c r="G4018" s="64">
        <v>43735.584782673614</v>
      </c>
    </row>
    <row r="4019" spans="1:7" outlineLevel="1" x14ac:dyDescent="0.25">
      <c r="A4019" t="s">
        <v>109</v>
      </c>
      <c r="B4019" t="str">
        <f t="shared" si="62"/>
        <v>USD43734</v>
      </c>
      <c r="C4019" s="36" t="s">
        <v>301</v>
      </c>
      <c r="D4019" s="63">
        <v>1.3260000000000001</v>
      </c>
      <c r="E4019" s="64">
        <v>43734</v>
      </c>
      <c r="F4019" s="65">
        <v>43734</v>
      </c>
      <c r="G4019" s="64">
        <v>43734.584713078701</v>
      </c>
    </row>
    <row r="4020" spans="1:7" outlineLevel="1" x14ac:dyDescent="0.25">
      <c r="A4020" t="s">
        <v>109</v>
      </c>
      <c r="B4020" t="str">
        <f t="shared" si="62"/>
        <v>USD43733</v>
      </c>
      <c r="C4020" s="36" t="s">
        <v>301</v>
      </c>
      <c r="D4020" s="63">
        <v>1.327</v>
      </c>
      <c r="E4020" s="64">
        <v>43733</v>
      </c>
      <c r="F4020" s="65">
        <v>43733</v>
      </c>
      <c r="G4020" s="64">
        <v>43733.584658252315</v>
      </c>
    </row>
    <row r="4021" spans="1:7" outlineLevel="1" x14ac:dyDescent="0.25">
      <c r="A4021" t="s">
        <v>109</v>
      </c>
      <c r="B4021" t="str">
        <f t="shared" si="62"/>
        <v>USD43732</v>
      </c>
      <c r="C4021" s="36" t="s">
        <v>301</v>
      </c>
      <c r="D4021" s="63">
        <v>1.3249</v>
      </c>
      <c r="E4021" s="64">
        <v>43732</v>
      </c>
      <c r="F4021" s="65">
        <v>43732</v>
      </c>
      <c r="G4021" s="64">
        <v>43732.584642905094</v>
      </c>
    </row>
    <row r="4022" spans="1:7" outlineLevel="1" x14ac:dyDescent="0.25">
      <c r="A4022" t="s">
        <v>109</v>
      </c>
      <c r="B4022" t="str">
        <f t="shared" si="62"/>
        <v>USD43731</v>
      </c>
      <c r="C4022" s="36" t="s">
        <v>301</v>
      </c>
      <c r="D4022" s="63">
        <v>1.327</v>
      </c>
      <c r="E4022" s="64">
        <v>43731</v>
      </c>
      <c r="F4022" s="65">
        <v>43731</v>
      </c>
      <c r="G4022" s="64">
        <v>43731.584625925927</v>
      </c>
    </row>
    <row r="4023" spans="1:7" outlineLevel="1" x14ac:dyDescent="0.25">
      <c r="A4023" t="s">
        <v>109</v>
      </c>
      <c r="B4023" t="str">
        <f t="shared" si="62"/>
        <v>USD43728</v>
      </c>
      <c r="C4023" s="36" t="s">
        <v>301</v>
      </c>
      <c r="D4023" s="63">
        <v>1.3274999999999999</v>
      </c>
      <c r="E4023" s="64">
        <v>43728</v>
      </c>
      <c r="F4023" s="65">
        <v>43730</v>
      </c>
      <c r="G4023" s="64">
        <v>43728.584493020833</v>
      </c>
    </row>
    <row r="4024" spans="1:7" outlineLevel="1" x14ac:dyDescent="0.25">
      <c r="A4024" t="s">
        <v>109</v>
      </c>
      <c r="B4024" t="str">
        <f t="shared" si="62"/>
        <v>USD43727</v>
      </c>
      <c r="C4024" s="36" t="s">
        <v>301</v>
      </c>
      <c r="D4024" s="63">
        <v>1.3259000000000001</v>
      </c>
      <c r="E4024" s="64">
        <v>43727</v>
      </c>
      <c r="F4024" s="65">
        <v>43727</v>
      </c>
      <c r="G4024" s="64">
        <v>43727.584441631945</v>
      </c>
    </row>
    <row r="4025" spans="1:7" outlineLevel="1" x14ac:dyDescent="0.25">
      <c r="A4025" t="s">
        <v>109</v>
      </c>
      <c r="B4025" t="str">
        <f t="shared" si="62"/>
        <v>USD43726</v>
      </c>
      <c r="C4025" s="36" t="s">
        <v>301</v>
      </c>
      <c r="D4025" s="63">
        <v>1.3270999999999999</v>
      </c>
      <c r="E4025" s="64">
        <v>43726</v>
      </c>
      <c r="F4025" s="65">
        <v>43726</v>
      </c>
      <c r="G4025" s="64">
        <v>43726.584396759259</v>
      </c>
    </row>
    <row r="4026" spans="1:7" outlineLevel="1" x14ac:dyDescent="0.25">
      <c r="A4026" t="s">
        <v>109</v>
      </c>
      <c r="B4026" t="str">
        <f t="shared" si="62"/>
        <v>USD43725</v>
      </c>
      <c r="C4026" s="36" t="s">
        <v>301</v>
      </c>
      <c r="D4026" s="63">
        <v>1.3257000000000001</v>
      </c>
      <c r="E4026" s="64">
        <v>43725</v>
      </c>
      <c r="F4026" s="65">
        <v>43725</v>
      </c>
      <c r="G4026" s="64">
        <v>43725.584335381944</v>
      </c>
    </row>
    <row r="4027" spans="1:7" outlineLevel="1" x14ac:dyDescent="0.25">
      <c r="A4027" t="s">
        <v>109</v>
      </c>
      <c r="B4027" t="str">
        <f t="shared" si="62"/>
        <v>USD43724</v>
      </c>
      <c r="C4027" s="36" t="s">
        <v>301</v>
      </c>
      <c r="D4027" s="63">
        <v>1.3248</v>
      </c>
      <c r="E4027" s="64">
        <v>43724</v>
      </c>
      <c r="F4027" s="65">
        <v>43724</v>
      </c>
      <c r="G4027" s="64">
        <v>43724.584316053239</v>
      </c>
    </row>
    <row r="4028" spans="1:7" outlineLevel="1" x14ac:dyDescent="0.25">
      <c r="A4028" t="s">
        <v>109</v>
      </c>
      <c r="B4028" t="str">
        <f t="shared" si="62"/>
        <v>USD43721</v>
      </c>
      <c r="C4028" s="36" t="s">
        <v>301</v>
      </c>
      <c r="D4028" s="63">
        <v>1.3257000000000001</v>
      </c>
      <c r="E4028" s="64">
        <v>43721</v>
      </c>
      <c r="F4028" s="65">
        <v>43723</v>
      </c>
      <c r="G4028" s="64">
        <v>43721.585698113427</v>
      </c>
    </row>
    <row r="4029" spans="1:7" outlineLevel="1" x14ac:dyDescent="0.25">
      <c r="A4029" t="s">
        <v>109</v>
      </c>
      <c r="B4029" t="str">
        <f t="shared" si="62"/>
        <v>USD43720</v>
      </c>
      <c r="C4029" s="36" t="s">
        <v>301</v>
      </c>
      <c r="D4029" s="63">
        <v>1.3205</v>
      </c>
      <c r="E4029" s="64">
        <v>43720</v>
      </c>
      <c r="F4029" s="65">
        <v>43720</v>
      </c>
      <c r="G4029" s="64">
        <v>43720.585656215277</v>
      </c>
    </row>
    <row r="4030" spans="1:7" outlineLevel="1" x14ac:dyDescent="0.25">
      <c r="A4030" t="s">
        <v>109</v>
      </c>
      <c r="B4030" t="str">
        <f t="shared" si="62"/>
        <v>USD43719</v>
      </c>
      <c r="C4030" s="36" t="s">
        <v>301</v>
      </c>
      <c r="D4030" s="63">
        <v>1.3181</v>
      </c>
      <c r="E4030" s="64">
        <v>43719</v>
      </c>
      <c r="F4030" s="65">
        <v>43719</v>
      </c>
      <c r="G4030" s="64">
        <v>43719.585607835645</v>
      </c>
    </row>
    <row r="4031" spans="1:7" outlineLevel="1" x14ac:dyDescent="0.25">
      <c r="A4031" t="s">
        <v>109</v>
      </c>
      <c r="B4031" t="str">
        <f t="shared" si="62"/>
        <v>USD43718</v>
      </c>
      <c r="C4031" s="36" t="s">
        <v>301</v>
      </c>
      <c r="D4031" s="63">
        <v>1.3152999999999999</v>
      </c>
      <c r="E4031" s="64">
        <v>43718</v>
      </c>
      <c r="F4031" s="65">
        <v>43718</v>
      </c>
      <c r="G4031" s="64">
        <v>43718.585626701388</v>
      </c>
    </row>
    <row r="4032" spans="1:7" outlineLevel="1" x14ac:dyDescent="0.25">
      <c r="A4032" t="s">
        <v>109</v>
      </c>
      <c r="B4032" t="str">
        <f t="shared" si="62"/>
        <v>USD43717</v>
      </c>
      <c r="C4032" s="36" t="s">
        <v>301</v>
      </c>
      <c r="D4032" s="63">
        <v>1.3154999999999999</v>
      </c>
      <c r="E4032" s="64">
        <v>43717</v>
      </c>
      <c r="F4032" s="65">
        <v>43717</v>
      </c>
      <c r="G4032" s="64">
        <v>43717.585578275466</v>
      </c>
    </row>
    <row r="4033" spans="1:7" outlineLevel="1" x14ac:dyDescent="0.25">
      <c r="A4033" t="s">
        <v>109</v>
      </c>
      <c r="B4033" t="str">
        <f t="shared" si="62"/>
        <v>USD43714</v>
      </c>
      <c r="C4033" s="36" t="s">
        <v>301</v>
      </c>
      <c r="D4033" s="63">
        <v>1.3173999999999999</v>
      </c>
      <c r="E4033" s="64">
        <v>43714</v>
      </c>
      <c r="F4033" s="65">
        <v>43716</v>
      </c>
      <c r="G4033" s="64">
        <v>43714.585491087964</v>
      </c>
    </row>
    <row r="4034" spans="1:7" outlineLevel="1" x14ac:dyDescent="0.25">
      <c r="A4034" t="s">
        <v>109</v>
      </c>
      <c r="B4034" t="str">
        <f t="shared" si="62"/>
        <v>USD43713</v>
      </c>
      <c r="C4034" s="36" t="s">
        <v>301</v>
      </c>
      <c r="D4034" s="63">
        <v>1.3228</v>
      </c>
      <c r="E4034" s="64">
        <v>43713</v>
      </c>
      <c r="F4034" s="65">
        <v>43713</v>
      </c>
      <c r="G4034" s="64">
        <v>43713.585405439815</v>
      </c>
    </row>
    <row r="4035" spans="1:7" outlineLevel="1" x14ac:dyDescent="0.25">
      <c r="A4035" t="s">
        <v>109</v>
      </c>
      <c r="B4035" t="str">
        <f t="shared" si="62"/>
        <v>USD43712</v>
      </c>
      <c r="C4035" s="36" t="s">
        <v>301</v>
      </c>
      <c r="D4035" s="63">
        <v>1.3263</v>
      </c>
      <c r="E4035" s="64">
        <v>43712</v>
      </c>
      <c r="F4035" s="65">
        <v>43712</v>
      </c>
      <c r="G4035" s="64">
        <v>43712.585333564813</v>
      </c>
    </row>
    <row r="4036" spans="1:7" outlineLevel="1" x14ac:dyDescent="0.25">
      <c r="A4036" t="s">
        <v>109</v>
      </c>
      <c r="B4036" t="str">
        <f t="shared" si="62"/>
        <v>USD43711</v>
      </c>
      <c r="C4036" s="36" t="s">
        <v>301</v>
      </c>
      <c r="D4036" s="63">
        <v>1.3343</v>
      </c>
      <c r="E4036" s="64">
        <v>43711</v>
      </c>
      <c r="F4036" s="65">
        <v>43711</v>
      </c>
      <c r="G4036" s="64">
        <v>43711.58530146991</v>
      </c>
    </row>
    <row r="4037" spans="1:7" outlineLevel="1" x14ac:dyDescent="0.25">
      <c r="A4037" t="s">
        <v>109</v>
      </c>
      <c r="B4037" t="str">
        <f t="shared" si="62"/>
        <v>USD43707</v>
      </c>
      <c r="C4037" s="36" t="s">
        <v>301</v>
      </c>
      <c r="D4037" s="63">
        <v>1.3294999999999999</v>
      </c>
      <c r="E4037" s="64">
        <v>43707</v>
      </c>
      <c r="F4037" s="65">
        <v>43710</v>
      </c>
      <c r="G4037" s="64">
        <v>43707.584304166667</v>
      </c>
    </row>
    <row r="4038" spans="1:7" outlineLevel="1" x14ac:dyDescent="0.25">
      <c r="A4038" t="s">
        <v>109</v>
      </c>
      <c r="B4038" t="str">
        <f t="shared" ref="B4038:B4101" si="63">C4038&amp;E4038</f>
        <v>USD43706</v>
      </c>
      <c r="C4038" s="36" t="s">
        <v>301</v>
      </c>
      <c r="D4038" s="63">
        <v>1.3295999999999999</v>
      </c>
      <c r="E4038" s="64">
        <v>43706</v>
      </c>
      <c r="F4038" s="65">
        <v>43706</v>
      </c>
      <c r="G4038" s="64">
        <v>43706.584222951387</v>
      </c>
    </row>
    <row r="4039" spans="1:7" outlineLevel="1" x14ac:dyDescent="0.25">
      <c r="A4039" t="s">
        <v>109</v>
      </c>
      <c r="B4039" t="str">
        <f t="shared" si="63"/>
        <v>USD43705</v>
      </c>
      <c r="C4039" s="36" t="s">
        <v>301</v>
      </c>
      <c r="D4039" s="63">
        <v>1.3301000000000001</v>
      </c>
      <c r="E4039" s="64">
        <v>43705</v>
      </c>
      <c r="F4039" s="65">
        <v>43705</v>
      </c>
      <c r="G4039" s="64">
        <v>43705.584215196759</v>
      </c>
    </row>
    <row r="4040" spans="1:7" outlineLevel="1" x14ac:dyDescent="0.25">
      <c r="A4040" t="s">
        <v>109</v>
      </c>
      <c r="B4040" t="str">
        <f t="shared" si="63"/>
        <v>USD43704</v>
      </c>
      <c r="C4040" s="36" t="s">
        <v>301</v>
      </c>
      <c r="D4040" s="63">
        <v>1.3267</v>
      </c>
      <c r="E4040" s="64">
        <v>43704</v>
      </c>
      <c r="F4040" s="65">
        <v>43704</v>
      </c>
      <c r="G4040" s="64">
        <v>43704.584149340277</v>
      </c>
    </row>
    <row r="4041" spans="1:7" outlineLevel="1" x14ac:dyDescent="0.25">
      <c r="A4041" t="s">
        <v>109</v>
      </c>
      <c r="B4041" t="str">
        <f t="shared" si="63"/>
        <v>USD43703</v>
      </c>
      <c r="C4041" s="36" t="s">
        <v>301</v>
      </c>
      <c r="D4041" s="63">
        <v>1.3279000000000001</v>
      </c>
      <c r="E4041" s="64">
        <v>43703</v>
      </c>
      <c r="F4041" s="65">
        <v>43703</v>
      </c>
      <c r="G4041" s="64">
        <v>43703.584042824077</v>
      </c>
    </row>
    <row r="4042" spans="1:7" outlineLevel="1" x14ac:dyDescent="0.25">
      <c r="A4042" t="s">
        <v>109</v>
      </c>
      <c r="B4042" t="str">
        <f t="shared" si="63"/>
        <v>USD43700</v>
      </c>
      <c r="C4042" s="36" t="s">
        <v>301</v>
      </c>
      <c r="D4042" s="63">
        <v>1.331</v>
      </c>
      <c r="E4042" s="64">
        <v>43700</v>
      </c>
      <c r="F4042" s="65">
        <v>43702</v>
      </c>
      <c r="G4042" s="64">
        <v>43700.583880590275</v>
      </c>
    </row>
    <row r="4043" spans="1:7" outlineLevel="1" x14ac:dyDescent="0.25">
      <c r="A4043" t="s">
        <v>109</v>
      </c>
      <c r="B4043" t="str">
        <f t="shared" si="63"/>
        <v>USD43699</v>
      </c>
      <c r="C4043" s="36" t="s">
        <v>301</v>
      </c>
      <c r="D4043" s="63">
        <v>1.3292999999999999</v>
      </c>
      <c r="E4043" s="64">
        <v>43699</v>
      </c>
      <c r="F4043" s="65">
        <v>43699</v>
      </c>
      <c r="G4043" s="64">
        <v>43699.583840509258</v>
      </c>
    </row>
    <row r="4044" spans="1:7" outlineLevel="1" x14ac:dyDescent="0.25">
      <c r="A4044" t="s">
        <v>109</v>
      </c>
      <c r="B4044" t="str">
        <f t="shared" si="63"/>
        <v>USD43698</v>
      </c>
      <c r="C4044" s="36" t="s">
        <v>301</v>
      </c>
      <c r="D4044" s="63">
        <v>1.3278000000000001</v>
      </c>
      <c r="E4044" s="64">
        <v>43698</v>
      </c>
      <c r="F4044" s="65">
        <v>43698</v>
      </c>
      <c r="G4044" s="64">
        <v>43698.583849039351</v>
      </c>
    </row>
    <row r="4045" spans="1:7" outlineLevel="1" x14ac:dyDescent="0.25">
      <c r="A4045" t="s">
        <v>109</v>
      </c>
      <c r="B4045" t="str">
        <f t="shared" si="63"/>
        <v>USD43697</v>
      </c>
      <c r="C4045" s="36" t="s">
        <v>301</v>
      </c>
      <c r="D4045" s="63">
        <v>1.3323</v>
      </c>
      <c r="E4045" s="64">
        <v>43697</v>
      </c>
      <c r="F4045" s="65">
        <v>43697</v>
      </c>
      <c r="G4045" s="64">
        <v>43697.583761655093</v>
      </c>
    </row>
    <row r="4046" spans="1:7" outlineLevel="1" x14ac:dyDescent="0.25">
      <c r="A4046" t="s">
        <v>109</v>
      </c>
      <c r="B4046" t="str">
        <f t="shared" si="63"/>
        <v>USD43696</v>
      </c>
      <c r="C4046" s="36" t="s">
        <v>301</v>
      </c>
      <c r="D4046" s="63">
        <v>1.3298000000000001</v>
      </c>
      <c r="E4046" s="64">
        <v>43696</v>
      </c>
      <c r="F4046" s="65">
        <v>43696</v>
      </c>
      <c r="G4046" s="64">
        <v>43696.583751932871</v>
      </c>
    </row>
    <row r="4047" spans="1:7" outlineLevel="1" x14ac:dyDescent="0.25">
      <c r="A4047" t="s">
        <v>109</v>
      </c>
      <c r="B4047" t="str">
        <f t="shared" si="63"/>
        <v>USD43693</v>
      </c>
      <c r="C4047" s="36" t="s">
        <v>301</v>
      </c>
      <c r="D4047" s="63">
        <v>1.3286</v>
      </c>
      <c r="E4047" s="64">
        <v>43693</v>
      </c>
      <c r="F4047" s="65">
        <v>43695</v>
      </c>
      <c r="G4047" s="64">
        <v>43693.584593831016</v>
      </c>
    </row>
    <row r="4048" spans="1:7" outlineLevel="1" x14ac:dyDescent="0.25">
      <c r="A4048" t="s">
        <v>109</v>
      </c>
      <c r="B4048" t="str">
        <f t="shared" si="63"/>
        <v>USD43692</v>
      </c>
      <c r="C4048" s="36" t="s">
        <v>301</v>
      </c>
      <c r="D4048" s="63">
        <v>1.3325</v>
      </c>
      <c r="E4048" s="64">
        <v>43692</v>
      </c>
      <c r="F4048" s="65">
        <v>43692</v>
      </c>
      <c r="G4048" s="64">
        <v>43692.584546064812</v>
      </c>
    </row>
    <row r="4049" spans="1:7" outlineLevel="1" x14ac:dyDescent="0.25">
      <c r="A4049" t="s">
        <v>109</v>
      </c>
      <c r="B4049" t="str">
        <f t="shared" si="63"/>
        <v>USD43691</v>
      </c>
      <c r="C4049" s="36" t="s">
        <v>301</v>
      </c>
      <c r="D4049" s="63">
        <v>1.3310999999999999</v>
      </c>
      <c r="E4049" s="64">
        <v>43691</v>
      </c>
      <c r="F4049" s="65">
        <v>43691</v>
      </c>
      <c r="G4049" s="64">
        <v>43691.58456693287</v>
      </c>
    </row>
    <row r="4050" spans="1:7" outlineLevel="1" x14ac:dyDescent="0.25">
      <c r="A4050" t="s">
        <v>109</v>
      </c>
      <c r="B4050" t="str">
        <f t="shared" si="63"/>
        <v>USD43690</v>
      </c>
      <c r="C4050" s="36" t="s">
        <v>301</v>
      </c>
      <c r="D4050" s="63">
        <v>1.3236000000000001</v>
      </c>
      <c r="E4050" s="64">
        <v>43690</v>
      </c>
      <c r="F4050" s="65">
        <v>43690</v>
      </c>
      <c r="G4050" s="64">
        <v>43690.584522766207</v>
      </c>
    </row>
    <row r="4051" spans="1:7" outlineLevel="1" x14ac:dyDescent="0.25">
      <c r="A4051" t="s">
        <v>109</v>
      </c>
      <c r="B4051" t="str">
        <f t="shared" si="63"/>
        <v>USD43689</v>
      </c>
      <c r="C4051" s="36" t="s">
        <v>301</v>
      </c>
      <c r="D4051" s="63">
        <v>1.3233999999999999</v>
      </c>
      <c r="E4051" s="64">
        <v>43689</v>
      </c>
      <c r="F4051" s="65">
        <v>43689</v>
      </c>
      <c r="G4051" s="64">
        <v>43689.584476238429</v>
      </c>
    </row>
    <row r="4052" spans="1:7" outlineLevel="1" x14ac:dyDescent="0.25">
      <c r="A4052" t="s">
        <v>109</v>
      </c>
      <c r="B4052" t="str">
        <f t="shared" si="63"/>
        <v>USD43686</v>
      </c>
      <c r="C4052" s="36" t="s">
        <v>301</v>
      </c>
      <c r="D4052" s="63">
        <v>1.3221000000000001</v>
      </c>
      <c r="E4052" s="64">
        <v>43686</v>
      </c>
      <c r="F4052" s="65">
        <v>43688</v>
      </c>
      <c r="G4052" s="64">
        <v>43686.584384837966</v>
      </c>
    </row>
    <row r="4053" spans="1:7" outlineLevel="1" x14ac:dyDescent="0.25">
      <c r="A4053" t="s">
        <v>109</v>
      </c>
      <c r="B4053" t="str">
        <f t="shared" si="63"/>
        <v>USD43685</v>
      </c>
      <c r="C4053" s="36" t="s">
        <v>301</v>
      </c>
      <c r="D4053" s="63">
        <v>1.3257000000000001</v>
      </c>
      <c r="E4053" s="64">
        <v>43685</v>
      </c>
      <c r="F4053" s="65">
        <v>43685</v>
      </c>
      <c r="G4053" s="64">
        <v>43685.584354317129</v>
      </c>
    </row>
    <row r="4054" spans="1:7" outlineLevel="1" x14ac:dyDescent="0.25">
      <c r="A4054" t="s">
        <v>109</v>
      </c>
      <c r="B4054" t="str">
        <f t="shared" si="63"/>
        <v>USD43684</v>
      </c>
      <c r="C4054" s="36" t="s">
        <v>301</v>
      </c>
      <c r="D4054" s="63">
        <v>1.3322000000000001</v>
      </c>
      <c r="E4054" s="64">
        <v>43684</v>
      </c>
      <c r="F4054" s="65">
        <v>43684</v>
      </c>
      <c r="G4054" s="64">
        <v>43684.584336342596</v>
      </c>
    </row>
    <row r="4055" spans="1:7" outlineLevel="1" x14ac:dyDescent="0.25">
      <c r="A4055" t="s">
        <v>109</v>
      </c>
      <c r="B4055" t="str">
        <f t="shared" si="63"/>
        <v>USD43683</v>
      </c>
      <c r="C4055" s="36" t="s">
        <v>301</v>
      </c>
      <c r="D4055" s="63">
        <v>1.3252999999999999</v>
      </c>
      <c r="E4055" s="64">
        <v>43683</v>
      </c>
      <c r="F4055" s="65">
        <v>43683</v>
      </c>
      <c r="G4055" s="64">
        <v>43683.584297881942</v>
      </c>
    </row>
    <row r="4056" spans="1:7" outlineLevel="1" x14ac:dyDescent="0.25">
      <c r="A4056" t="s">
        <v>109</v>
      </c>
      <c r="B4056" t="str">
        <f t="shared" si="63"/>
        <v>USD43679</v>
      </c>
      <c r="C4056" s="36" t="s">
        <v>301</v>
      </c>
      <c r="D4056" s="63">
        <v>1.3225</v>
      </c>
      <c r="E4056" s="64">
        <v>43679</v>
      </c>
      <c r="F4056" s="65">
        <v>43682</v>
      </c>
      <c r="G4056" s="64">
        <v>43679.584140891202</v>
      </c>
    </row>
    <row r="4057" spans="1:7" outlineLevel="1" x14ac:dyDescent="0.25">
      <c r="A4057" t="s">
        <v>109</v>
      </c>
      <c r="B4057" t="str">
        <f t="shared" si="63"/>
        <v>USD43678</v>
      </c>
      <c r="C4057" s="36" t="s">
        <v>301</v>
      </c>
      <c r="D4057" s="63">
        <v>1.3217000000000001</v>
      </c>
      <c r="E4057" s="64">
        <v>43678</v>
      </c>
      <c r="F4057" s="65">
        <v>43678</v>
      </c>
      <c r="G4057" s="64">
        <v>43678.584139849539</v>
      </c>
    </row>
    <row r="4058" spans="1:7" outlineLevel="1" x14ac:dyDescent="0.25">
      <c r="A4058" t="s">
        <v>109</v>
      </c>
      <c r="B4058" t="str">
        <f t="shared" si="63"/>
        <v>USD43677</v>
      </c>
      <c r="C4058" s="36" t="s">
        <v>301</v>
      </c>
      <c r="D4058" s="63">
        <v>1.3148</v>
      </c>
      <c r="E4058" s="64">
        <v>43677</v>
      </c>
      <c r="F4058" s="65">
        <v>43677</v>
      </c>
      <c r="G4058" s="64">
        <v>43677.584052928243</v>
      </c>
    </row>
    <row r="4059" spans="1:7" outlineLevel="1" x14ac:dyDescent="0.25">
      <c r="A4059" t="s">
        <v>109</v>
      </c>
      <c r="B4059" t="str">
        <f t="shared" si="63"/>
        <v>USD43676</v>
      </c>
      <c r="C4059" s="36" t="s">
        <v>301</v>
      </c>
      <c r="D4059" s="63">
        <v>1.3168</v>
      </c>
      <c r="E4059" s="64">
        <v>43676</v>
      </c>
      <c r="F4059" s="65">
        <v>43676</v>
      </c>
      <c r="G4059" s="64">
        <v>43676.584032789353</v>
      </c>
    </row>
    <row r="4060" spans="1:7" outlineLevel="1" x14ac:dyDescent="0.25">
      <c r="A4060" t="s">
        <v>109</v>
      </c>
      <c r="B4060" t="str">
        <f t="shared" si="63"/>
        <v>USD43675</v>
      </c>
      <c r="C4060" s="36" t="s">
        <v>301</v>
      </c>
      <c r="D4060" s="63">
        <v>1.3159000000000001</v>
      </c>
      <c r="E4060" s="64">
        <v>43675</v>
      </c>
      <c r="F4060" s="65">
        <v>43675</v>
      </c>
      <c r="G4060" s="64">
        <v>43675.58398758102</v>
      </c>
    </row>
    <row r="4061" spans="1:7" outlineLevel="1" x14ac:dyDescent="0.25">
      <c r="A4061" t="s">
        <v>109</v>
      </c>
      <c r="B4061" t="str">
        <f t="shared" si="63"/>
        <v>USD43672</v>
      </c>
      <c r="C4061" s="36" t="s">
        <v>301</v>
      </c>
      <c r="D4061" s="63">
        <v>1.3182</v>
      </c>
      <c r="E4061" s="64">
        <v>43672</v>
      </c>
      <c r="F4061" s="65">
        <v>43674</v>
      </c>
      <c r="G4061" s="64">
        <v>43672.584164930558</v>
      </c>
    </row>
    <row r="4062" spans="1:7" outlineLevel="1" x14ac:dyDescent="0.25">
      <c r="A4062" t="s">
        <v>109</v>
      </c>
      <c r="B4062" t="str">
        <f t="shared" si="63"/>
        <v>USD43671</v>
      </c>
      <c r="C4062" s="36" t="s">
        <v>301</v>
      </c>
      <c r="D4062" s="63">
        <v>1.3146</v>
      </c>
      <c r="E4062" s="64">
        <v>43671</v>
      </c>
      <c r="F4062" s="65">
        <v>43671</v>
      </c>
      <c r="G4062" s="64">
        <v>43671.584111342592</v>
      </c>
    </row>
    <row r="4063" spans="1:7" outlineLevel="1" x14ac:dyDescent="0.25">
      <c r="A4063" t="s">
        <v>109</v>
      </c>
      <c r="B4063" t="str">
        <f t="shared" si="63"/>
        <v>USD43670</v>
      </c>
      <c r="C4063" s="36" t="s">
        <v>301</v>
      </c>
      <c r="D4063" s="63">
        <v>1.3137000000000001</v>
      </c>
      <c r="E4063" s="64">
        <v>43670</v>
      </c>
      <c r="F4063" s="65">
        <v>43670</v>
      </c>
      <c r="G4063" s="64">
        <v>43670.584038541667</v>
      </c>
    </row>
    <row r="4064" spans="1:7" outlineLevel="1" x14ac:dyDescent="0.25">
      <c r="A4064" t="s">
        <v>109</v>
      </c>
      <c r="B4064" t="str">
        <f t="shared" si="63"/>
        <v>USD43669</v>
      </c>
      <c r="C4064" s="36" t="s">
        <v>301</v>
      </c>
      <c r="D4064" s="63">
        <v>1.3142</v>
      </c>
      <c r="E4064" s="64">
        <v>43669</v>
      </c>
      <c r="F4064" s="65">
        <v>43669</v>
      </c>
      <c r="G4064" s="64">
        <v>43669.583975613423</v>
      </c>
    </row>
    <row r="4065" spans="1:7" outlineLevel="1" x14ac:dyDescent="0.25">
      <c r="A4065" t="s">
        <v>109</v>
      </c>
      <c r="B4065" t="str">
        <f t="shared" si="63"/>
        <v>USD43668</v>
      </c>
      <c r="C4065" s="36" t="s">
        <v>301</v>
      </c>
      <c r="D4065" s="63">
        <v>1.3103</v>
      </c>
      <c r="E4065" s="64">
        <v>43668</v>
      </c>
      <c r="F4065" s="65">
        <v>43668</v>
      </c>
      <c r="G4065" s="64">
        <v>43668.583891319446</v>
      </c>
    </row>
    <row r="4066" spans="1:7" outlineLevel="1" x14ac:dyDescent="0.25">
      <c r="A4066" t="s">
        <v>109</v>
      </c>
      <c r="B4066" t="str">
        <f t="shared" si="63"/>
        <v>USD43665</v>
      </c>
      <c r="C4066" s="36" t="s">
        <v>301</v>
      </c>
      <c r="D4066" s="63">
        <v>1.3070999999999999</v>
      </c>
      <c r="E4066" s="64">
        <v>43665</v>
      </c>
      <c r="F4066" s="65">
        <v>43667</v>
      </c>
      <c r="G4066" s="64">
        <v>43665.586316666668</v>
      </c>
    </row>
    <row r="4067" spans="1:7" outlineLevel="1" x14ac:dyDescent="0.25">
      <c r="A4067" t="s">
        <v>109</v>
      </c>
      <c r="B4067" t="str">
        <f t="shared" si="63"/>
        <v>USD43664</v>
      </c>
      <c r="C4067" s="36" t="s">
        <v>301</v>
      </c>
      <c r="D4067" s="63">
        <v>1.3069</v>
      </c>
      <c r="E4067" s="64">
        <v>43664</v>
      </c>
      <c r="F4067" s="65">
        <v>43664</v>
      </c>
      <c r="G4067" s="64">
        <v>43664.586274768517</v>
      </c>
    </row>
    <row r="4068" spans="1:7" outlineLevel="1" x14ac:dyDescent="0.25">
      <c r="A4068" t="s">
        <v>109</v>
      </c>
      <c r="B4068" t="str">
        <f t="shared" si="63"/>
        <v>USD43663</v>
      </c>
      <c r="C4068" s="36" t="s">
        <v>301</v>
      </c>
      <c r="D4068" s="63">
        <v>1.3052999999999999</v>
      </c>
      <c r="E4068" s="64">
        <v>43663</v>
      </c>
      <c r="F4068" s="65">
        <v>43663</v>
      </c>
      <c r="G4068" s="64">
        <v>43663.586217592594</v>
      </c>
    </row>
    <row r="4069" spans="1:7" outlineLevel="1" x14ac:dyDescent="0.25">
      <c r="A4069" t="s">
        <v>109</v>
      </c>
      <c r="B4069" t="str">
        <f t="shared" si="63"/>
        <v>USD43662</v>
      </c>
      <c r="C4069" s="36" t="s">
        <v>301</v>
      </c>
      <c r="D4069" s="63">
        <v>1.3051999999999999</v>
      </c>
      <c r="E4069" s="64">
        <v>43662</v>
      </c>
      <c r="F4069" s="65">
        <v>43662</v>
      </c>
      <c r="G4069" s="64">
        <v>43662.586129664349</v>
      </c>
    </row>
    <row r="4070" spans="1:7" outlineLevel="1" x14ac:dyDescent="0.25">
      <c r="A4070" t="s">
        <v>109</v>
      </c>
      <c r="B4070" t="str">
        <f t="shared" si="63"/>
        <v>USD43661</v>
      </c>
      <c r="C4070" s="36" t="s">
        <v>301</v>
      </c>
      <c r="D4070" s="63">
        <v>1.3039000000000001</v>
      </c>
      <c r="E4070" s="64">
        <v>43661</v>
      </c>
      <c r="F4070" s="65">
        <v>43661</v>
      </c>
      <c r="G4070" s="64">
        <v>43661.586102118054</v>
      </c>
    </row>
    <row r="4071" spans="1:7" outlineLevel="1" x14ac:dyDescent="0.25">
      <c r="A4071" t="s">
        <v>109</v>
      </c>
      <c r="B4071" t="str">
        <f t="shared" si="63"/>
        <v>USD43657</v>
      </c>
      <c r="C4071" s="36" t="s">
        <v>301</v>
      </c>
      <c r="D4071" s="63">
        <v>1.3070999999999999</v>
      </c>
      <c r="E4071" s="64">
        <v>43657</v>
      </c>
      <c r="F4071" s="65">
        <v>43660</v>
      </c>
      <c r="G4071" s="64">
        <v>43657.585834108795</v>
      </c>
    </row>
    <row r="4072" spans="1:7" outlineLevel="1" x14ac:dyDescent="0.25">
      <c r="A4072" t="s">
        <v>109</v>
      </c>
      <c r="B4072" t="str">
        <f t="shared" si="63"/>
        <v>USD43656</v>
      </c>
      <c r="C4072" s="36" t="s">
        <v>301</v>
      </c>
      <c r="D4072" s="63">
        <v>1.3091999999999999</v>
      </c>
      <c r="E4072" s="64">
        <v>43656</v>
      </c>
      <c r="F4072" s="65">
        <v>43656</v>
      </c>
      <c r="G4072" s="64">
        <v>43656.585797951389</v>
      </c>
    </row>
    <row r="4073" spans="1:7" outlineLevel="1" x14ac:dyDescent="0.25">
      <c r="A4073" t="s">
        <v>109</v>
      </c>
      <c r="B4073" t="str">
        <f t="shared" si="63"/>
        <v>USD43655</v>
      </c>
      <c r="C4073" s="36" t="s">
        <v>301</v>
      </c>
      <c r="D4073" s="63">
        <v>1.3127</v>
      </c>
      <c r="E4073" s="64">
        <v>43655</v>
      </c>
      <c r="F4073" s="65">
        <v>43655</v>
      </c>
      <c r="G4073" s="64">
        <v>43655.585705821759</v>
      </c>
    </row>
    <row r="4074" spans="1:7" outlineLevel="1" x14ac:dyDescent="0.25">
      <c r="A4074" t="s">
        <v>109</v>
      </c>
      <c r="B4074" t="str">
        <f t="shared" si="63"/>
        <v>USD43654</v>
      </c>
      <c r="C4074" s="36" t="s">
        <v>301</v>
      </c>
      <c r="D4074" s="63">
        <v>1.3081</v>
      </c>
      <c r="E4074" s="64">
        <v>43654</v>
      </c>
      <c r="F4074" s="65">
        <v>43654</v>
      </c>
      <c r="G4074" s="64">
        <v>43654.58567291667</v>
      </c>
    </row>
    <row r="4075" spans="1:7" outlineLevel="1" x14ac:dyDescent="0.25">
      <c r="A4075" t="s">
        <v>109</v>
      </c>
      <c r="B4075" t="str">
        <f t="shared" si="63"/>
        <v>USD43651</v>
      </c>
      <c r="C4075" s="36" t="s">
        <v>301</v>
      </c>
      <c r="D4075" s="63">
        <v>1.3099000000000001</v>
      </c>
      <c r="E4075" s="64">
        <v>43651</v>
      </c>
      <c r="F4075" s="65">
        <v>43653</v>
      </c>
      <c r="G4075" s="64">
        <v>43651.585704710647</v>
      </c>
    </row>
    <row r="4076" spans="1:7" outlineLevel="1" x14ac:dyDescent="0.25">
      <c r="A4076" t="s">
        <v>109</v>
      </c>
      <c r="B4076" t="str">
        <f t="shared" si="63"/>
        <v>USD43650</v>
      </c>
      <c r="C4076" s="36" t="s">
        <v>301</v>
      </c>
      <c r="D4076" s="63">
        <v>1.3059000000000001</v>
      </c>
      <c r="E4076" s="64">
        <v>43650</v>
      </c>
      <c r="F4076" s="65">
        <v>43650</v>
      </c>
      <c r="G4076" s="64">
        <v>43650.585656944444</v>
      </c>
    </row>
    <row r="4077" spans="1:7" outlineLevel="1" x14ac:dyDescent="0.25">
      <c r="A4077" t="s">
        <v>109</v>
      </c>
      <c r="B4077" t="str">
        <f t="shared" si="63"/>
        <v>USD43649</v>
      </c>
      <c r="C4077" s="36" t="s">
        <v>301</v>
      </c>
      <c r="D4077" s="63">
        <v>1.3072999999999999</v>
      </c>
      <c r="E4077" s="64">
        <v>43649</v>
      </c>
      <c r="F4077" s="65">
        <v>43649</v>
      </c>
      <c r="G4077" s="64">
        <v>43649.585623460647</v>
      </c>
    </row>
    <row r="4078" spans="1:7" outlineLevel="1" x14ac:dyDescent="0.25">
      <c r="A4078" t="s">
        <v>109</v>
      </c>
      <c r="B4078" t="str">
        <f t="shared" si="63"/>
        <v>USD43648</v>
      </c>
      <c r="C4078" s="36" t="s">
        <v>301</v>
      </c>
      <c r="D4078" s="63">
        <v>1.3113999999999999</v>
      </c>
      <c r="E4078" s="64">
        <v>43648</v>
      </c>
      <c r="F4078" s="65">
        <v>43648</v>
      </c>
      <c r="G4078" s="64">
        <v>43648.585578043982</v>
      </c>
    </row>
    <row r="4079" spans="1:7" outlineLevel="1" x14ac:dyDescent="0.25">
      <c r="A4079" t="s">
        <v>109</v>
      </c>
      <c r="B4079" t="str">
        <f t="shared" si="63"/>
        <v>USD43644</v>
      </c>
      <c r="C4079" s="36" t="s">
        <v>301</v>
      </c>
      <c r="D4079" s="63">
        <v>1.3087</v>
      </c>
      <c r="E4079" s="64">
        <v>43644</v>
      </c>
      <c r="F4079" s="65">
        <v>43647</v>
      </c>
      <c r="G4079" s="64">
        <v>43644.585296724537</v>
      </c>
    </row>
    <row r="4080" spans="1:7" outlineLevel="1" x14ac:dyDescent="0.25">
      <c r="A4080" t="s">
        <v>109</v>
      </c>
      <c r="B4080" t="str">
        <f t="shared" si="63"/>
        <v>USD43643</v>
      </c>
      <c r="C4080" s="36" t="s">
        <v>301</v>
      </c>
      <c r="D4080" s="63">
        <v>1.3110999999999999</v>
      </c>
      <c r="E4080" s="64">
        <v>43643</v>
      </c>
      <c r="F4080" s="65">
        <v>43643</v>
      </c>
      <c r="G4080" s="64">
        <v>43643.585214467596</v>
      </c>
    </row>
    <row r="4081" spans="1:7" outlineLevel="1" x14ac:dyDescent="0.25">
      <c r="A4081" t="s">
        <v>109</v>
      </c>
      <c r="B4081" t="str">
        <f t="shared" si="63"/>
        <v>USD43642</v>
      </c>
      <c r="C4081" s="36" t="s">
        <v>301</v>
      </c>
      <c r="D4081" s="63">
        <v>1.3129999999999999</v>
      </c>
      <c r="E4081" s="64">
        <v>43642</v>
      </c>
      <c r="F4081" s="65">
        <v>43642</v>
      </c>
      <c r="G4081" s="64">
        <v>43642.585215740743</v>
      </c>
    </row>
    <row r="4082" spans="1:7" outlineLevel="1" x14ac:dyDescent="0.25">
      <c r="A4082" t="s">
        <v>109</v>
      </c>
      <c r="B4082" t="str">
        <f t="shared" si="63"/>
        <v>USD43641</v>
      </c>
      <c r="C4082" s="36" t="s">
        <v>301</v>
      </c>
      <c r="D4082" s="63">
        <v>1.3173999999999999</v>
      </c>
      <c r="E4082" s="64">
        <v>43641</v>
      </c>
      <c r="F4082" s="65">
        <v>43641</v>
      </c>
      <c r="G4082" s="64">
        <v>43641.585126620368</v>
      </c>
    </row>
    <row r="4083" spans="1:7" outlineLevel="1" x14ac:dyDescent="0.25">
      <c r="A4083" t="s">
        <v>109</v>
      </c>
      <c r="B4083" t="str">
        <f t="shared" si="63"/>
        <v>USD43640</v>
      </c>
      <c r="C4083" s="36" t="s">
        <v>301</v>
      </c>
      <c r="D4083" s="63">
        <v>1.3193999999999999</v>
      </c>
      <c r="E4083" s="64">
        <v>43640</v>
      </c>
      <c r="F4083" s="65">
        <v>43640</v>
      </c>
      <c r="G4083" s="64">
        <v>43640.585007175927</v>
      </c>
    </row>
    <row r="4084" spans="1:7" outlineLevel="1" x14ac:dyDescent="0.25">
      <c r="A4084" t="s">
        <v>109</v>
      </c>
      <c r="B4084" t="str">
        <f t="shared" si="63"/>
        <v>USD43637</v>
      </c>
      <c r="C4084" s="36" t="s">
        <v>301</v>
      </c>
      <c r="D4084" s="63">
        <v>1.3211999999999999</v>
      </c>
      <c r="E4084" s="64">
        <v>43637</v>
      </c>
      <c r="F4084" s="65">
        <v>43639</v>
      </c>
      <c r="G4084" s="64">
        <v>43637.584867048608</v>
      </c>
    </row>
    <row r="4085" spans="1:7" outlineLevel="1" x14ac:dyDescent="0.25">
      <c r="A4085" t="s">
        <v>109</v>
      </c>
      <c r="B4085" t="str">
        <f t="shared" si="63"/>
        <v>USD43636</v>
      </c>
      <c r="C4085" s="36" t="s">
        <v>301</v>
      </c>
      <c r="D4085" s="63">
        <v>1.3190999999999999</v>
      </c>
      <c r="E4085" s="64">
        <v>43636</v>
      </c>
      <c r="F4085" s="65">
        <v>43636</v>
      </c>
      <c r="G4085" s="64">
        <v>43636.584848923609</v>
      </c>
    </row>
    <row r="4086" spans="1:7" outlineLevel="1" x14ac:dyDescent="0.25">
      <c r="A4086" t="s">
        <v>109</v>
      </c>
      <c r="B4086" t="str">
        <f t="shared" si="63"/>
        <v>USD43635</v>
      </c>
      <c r="C4086" s="36" t="s">
        <v>301</v>
      </c>
      <c r="D4086" s="63">
        <v>1.3343</v>
      </c>
      <c r="E4086" s="64">
        <v>43635</v>
      </c>
      <c r="F4086" s="65">
        <v>43635</v>
      </c>
      <c r="G4086" s="64">
        <v>43635.584787233798</v>
      </c>
    </row>
    <row r="4087" spans="1:7" outlineLevel="1" x14ac:dyDescent="0.25">
      <c r="A4087" t="s">
        <v>109</v>
      </c>
      <c r="B4087" t="str">
        <f t="shared" si="63"/>
        <v>USD43634</v>
      </c>
      <c r="C4087" s="36" t="s">
        <v>301</v>
      </c>
      <c r="D4087" s="63">
        <v>1.3393999999999999</v>
      </c>
      <c r="E4087" s="64">
        <v>43634</v>
      </c>
      <c r="F4087" s="65">
        <v>43634</v>
      </c>
      <c r="G4087" s="64">
        <v>43634.584712233795</v>
      </c>
    </row>
    <row r="4088" spans="1:7" outlineLevel="1" x14ac:dyDescent="0.25">
      <c r="A4088" t="s">
        <v>109</v>
      </c>
      <c r="B4088" t="str">
        <f t="shared" si="63"/>
        <v>USD43633</v>
      </c>
      <c r="C4088" s="36" t="s">
        <v>301</v>
      </c>
      <c r="D4088" s="63">
        <v>1.3407</v>
      </c>
      <c r="E4088" s="64">
        <v>43633</v>
      </c>
      <c r="F4088" s="65">
        <v>43633</v>
      </c>
      <c r="G4088" s="64">
        <v>43633.584696180558</v>
      </c>
    </row>
    <row r="4089" spans="1:7" outlineLevel="1" x14ac:dyDescent="0.25">
      <c r="A4089" t="s">
        <v>109</v>
      </c>
      <c r="B4089" t="str">
        <f t="shared" si="63"/>
        <v>USD43630</v>
      </c>
      <c r="C4089" s="36" t="s">
        <v>301</v>
      </c>
      <c r="D4089" s="63">
        <v>1.3385</v>
      </c>
      <c r="E4089" s="64">
        <v>43630</v>
      </c>
      <c r="F4089" s="65">
        <v>43632</v>
      </c>
      <c r="G4089" s="64">
        <v>43630.583861608793</v>
      </c>
    </row>
    <row r="4090" spans="1:7" outlineLevel="1" x14ac:dyDescent="0.25">
      <c r="A4090" t="s">
        <v>109</v>
      </c>
      <c r="B4090" t="str">
        <f t="shared" si="63"/>
        <v>USD43629</v>
      </c>
      <c r="C4090" s="36" t="s">
        <v>301</v>
      </c>
      <c r="D4090" s="63">
        <v>1.3324</v>
      </c>
      <c r="E4090" s="64">
        <v>43629</v>
      </c>
      <c r="F4090" s="65">
        <v>43629</v>
      </c>
      <c r="G4090" s="64">
        <v>43629.583826122682</v>
      </c>
    </row>
    <row r="4091" spans="1:7" outlineLevel="1" x14ac:dyDescent="0.25">
      <c r="A4091" t="s">
        <v>109</v>
      </c>
      <c r="B4091" t="str">
        <f t="shared" si="63"/>
        <v>USD43628</v>
      </c>
      <c r="C4091" s="36" t="s">
        <v>301</v>
      </c>
      <c r="D4091" s="63">
        <v>1.3303</v>
      </c>
      <c r="E4091" s="64">
        <v>43628</v>
      </c>
      <c r="F4091" s="65">
        <v>43628</v>
      </c>
      <c r="G4091" s="64">
        <v>43628.583788657408</v>
      </c>
    </row>
    <row r="4092" spans="1:7" outlineLevel="1" x14ac:dyDescent="0.25">
      <c r="A4092" t="s">
        <v>109</v>
      </c>
      <c r="B4092" t="str">
        <f t="shared" si="63"/>
        <v>USD43627</v>
      </c>
      <c r="C4092" s="36" t="s">
        <v>301</v>
      </c>
      <c r="D4092" s="63">
        <v>1.3278000000000001</v>
      </c>
      <c r="E4092" s="64">
        <v>43627</v>
      </c>
      <c r="F4092" s="65">
        <v>43627</v>
      </c>
      <c r="G4092" s="64">
        <v>43627.583741168979</v>
      </c>
    </row>
    <row r="4093" spans="1:7" outlineLevel="1" x14ac:dyDescent="0.25">
      <c r="A4093" t="s">
        <v>109</v>
      </c>
      <c r="B4093" t="str">
        <f t="shared" si="63"/>
        <v>USD43626</v>
      </c>
      <c r="C4093" s="36" t="s">
        <v>301</v>
      </c>
      <c r="D4093" s="63">
        <v>1.3267</v>
      </c>
      <c r="E4093" s="64">
        <v>43626</v>
      </c>
      <c r="F4093" s="65">
        <v>43626</v>
      </c>
      <c r="G4093" s="64">
        <v>43626.583732638886</v>
      </c>
    </row>
    <row r="4094" spans="1:7" outlineLevel="1" x14ac:dyDescent="0.25">
      <c r="A4094" t="s">
        <v>109</v>
      </c>
      <c r="B4094" t="str">
        <f t="shared" si="63"/>
        <v>USD43623</v>
      </c>
      <c r="C4094" s="36" t="s">
        <v>301</v>
      </c>
      <c r="D4094" s="63">
        <v>1.3283</v>
      </c>
      <c r="E4094" s="64">
        <v>43623</v>
      </c>
      <c r="F4094" s="65">
        <v>43625</v>
      </c>
      <c r="G4094" s="64">
        <v>43623.583645636572</v>
      </c>
    </row>
    <row r="4095" spans="1:7" outlineLevel="1" x14ac:dyDescent="0.25">
      <c r="A4095" t="s">
        <v>109</v>
      </c>
      <c r="B4095" t="str">
        <f t="shared" si="63"/>
        <v>USD43622</v>
      </c>
      <c r="C4095" s="36" t="s">
        <v>301</v>
      </c>
      <c r="D4095" s="63">
        <v>1.3378000000000001</v>
      </c>
      <c r="E4095" s="64">
        <v>43622</v>
      </c>
      <c r="F4095" s="65">
        <v>43622</v>
      </c>
      <c r="G4095" s="64">
        <v>43622.583607905093</v>
      </c>
    </row>
    <row r="4096" spans="1:7" outlineLevel="1" x14ac:dyDescent="0.25">
      <c r="A4096" t="s">
        <v>109</v>
      </c>
      <c r="B4096" t="str">
        <f t="shared" si="63"/>
        <v>USD43621</v>
      </c>
      <c r="C4096" s="36" t="s">
        <v>301</v>
      </c>
      <c r="D4096" s="63">
        <v>1.3401000000000001</v>
      </c>
      <c r="E4096" s="64">
        <v>43621</v>
      </c>
      <c r="F4096" s="65">
        <v>43621</v>
      </c>
      <c r="G4096" s="64">
        <v>43621.583599270831</v>
      </c>
    </row>
    <row r="4097" spans="1:7" outlineLevel="1" x14ac:dyDescent="0.25">
      <c r="A4097" t="s">
        <v>109</v>
      </c>
      <c r="B4097" t="str">
        <f t="shared" si="63"/>
        <v>USD43620</v>
      </c>
      <c r="C4097" s="36" t="s">
        <v>301</v>
      </c>
      <c r="D4097" s="63">
        <v>1.3413999999999999</v>
      </c>
      <c r="E4097" s="64">
        <v>43620</v>
      </c>
      <c r="F4097" s="65">
        <v>43620</v>
      </c>
      <c r="G4097" s="64">
        <v>43620.583561342595</v>
      </c>
    </row>
    <row r="4098" spans="1:7" outlineLevel="1" x14ac:dyDescent="0.25">
      <c r="A4098" t="s">
        <v>109</v>
      </c>
      <c r="B4098" t="str">
        <f t="shared" si="63"/>
        <v>USD43619</v>
      </c>
      <c r="C4098" s="36" t="s">
        <v>301</v>
      </c>
      <c r="D4098" s="63">
        <v>1.347</v>
      </c>
      <c r="E4098" s="64">
        <v>43619</v>
      </c>
      <c r="F4098" s="65">
        <v>43619</v>
      </c>
      <c r="G4098" s="64">
        <v>43619.583505127317</v>
      </c>
    </row>
    <row r="4099" spans="1:7" outlineLevel="1" x14ac:dyDescent="0.25">
      <c r="A4099" t="s">
        <v>109</v>
      </c>
      <c r="B4099" t="str">
        <f t="shared" si="63"/>
        <v>USD43616</v>
      </c>
      <c r="C4099" s="36" t="s">
        <v>301</v>
      </c>
      <c r="D4099" s="63">
        <v>1.3527</v>
      </c>
      <c r="E4099" s="64">
        <v>43616</v>
      </c>
      <c r="F4099" s="65">
        <v>43618</v>
      </c>
      <c r="G4099" s="64">
        <v>43616.586880289353</v>
      </c>
    </row>
    <row r="4100" spans="1:7" outlineLevel="1" x14ac:dyDescent="0.25">
      <c r="A4100" t="s">
        <v>109</v>
      </c>
      <c r="B4100" t="str">
        <f t="shared" si="63"/>
        <v>USD43615</v>
      </c>
      <c r="C4100" s="36" t="s">
        <v>301</v>
      </c>
      <c r="D4100" s="63">
        <v>1.3501000000000001</v>
      </c>
      <c r="E4100" s="64">
        <v>43615</v>
      </c>
      <c r="F4100" s="65">
        <v>43615</v>
      </c>
      <c r="G4100" s="64">
        <v>43615.586847719911</v>
      </c>
    </row>
    <row r="4101" spans="1:7" outlineLevel="1" x14ac:dyDescent="0.25">
      <c r="A4101" t="s">
        <v>109</v>
      </c>
      <c r="B4101" t="str">
        <f t="shared" si="63"/>
        <v>USD43614</v>
      </c>
      <c r="C4101" s="36" t="s">
        <v>301</v>
      </c>
      <c r="D4101" s="63">
        <v>1.3513999999999999</v>
      </c>
      <c r="E4101" s="64">
        <v>43614</v>
      </c>
      <c r="F4101" s="65">
        <v>43614</v>
      </c>
      <c r="G4101" s="64">
        <v>43614.586759756945</v>
      </c>
    </row>
    <row r="4102" spans="1:7" outlineLevel="1" x14ac:dyDescent="0.25">
      <c r="A4102" t="s">
        <v>109</v>
      </c>
      <c r="B4102" t="str">
        <f t="shared" ref="B4102:B4165" si="64">C4102&amp;E4102</f>
        <v>USD43613</v>
      </c>
      <c r="C4102" s="36" t="s">
        <v>301</v>
      </c>
      <c r="D4102" s="63">
        <v>1.3476999999999999</v>
      </c>
      <c r="E4102" s="64">
        <v>43613</v>
      </c>
      <c r="F4102" s="65">
        <v>43613</v>
      </c>
      <c r="G4102" s="64">
        <v>43613.586719942126</v>
      </c>
    </row>
    <row r="4103" spans="1:7" outlineLevel="1" x14ac:dyDescent="0.25">
      <c r="A4103" t="s">
        <v>109</v>
      </c>
      <c r="B4103" t="str">
        <f t="shared" si="64"/>
        <v>USD43612</v>
      </c>
      <c r="C4103" s="36" t="s">
        <v>301</v>
      </c>
      <c r="D4103" s="63">
        <v>1.3442000000000001</v>
      </c>
      <c r="E4103" s="64">
        <v>43612</v>
      </c>
      <c r="F4103" s="65">
        <v>43612</v>
      </c>
      <c r="G4103" s="64">
        <v>43612.586017245369</v>
      </c>
    </row>
    <row r="4104" spans="1:7" outlineLevel="1" x14ac:dyDescent="0.25">
      <c r="A4104" t="s">
        <v>109</v>
      </c>
      <c r="B4104" t="str">
        <f t="shared" si="64"/>
        <v>USD43609</v>
      </c>
      <c r="C4104" s="36" t="s">
        <v>301</v>
      </c>
      <c r="D4104" s="63">
        <v>1.3447</v>
      </c>
      <c r="E4104" s="64">
        <v>43609</v>
      </c>
      <c r="F4104" s="65">
        <v>43611</v>
      </c>
      <c r="G4104" s="64">
        <v>43609.586144594905</v>
      </c>
    </row>
    <row r="4105" spans="1:7" outlineLevel="1" x14ac:dyDescent="0.25">
      <c r="A4105" t="s">
        <v>109</v>
      </c>
      <c r="B4105" t="str">
        <f t="shared" si="64"/>
        <v>USD43608</v>
      </c>
      <c r="C4105" s="36" t="s">
        <v>301</v>
      </c>
      <c r="D4105" s="63">
        <v>1.3478000000000001</v>
      </c>
      <c r="E4105" s="64">
        <v>43608</v>
      </c>
      <c r="F4105" s="65">
        <v>43608</v>
      </c>
      <c r="G4105" s="64">
        <v>43608.586135497688</v>
      </c>
    </row>
    <row r="4106" spans="1:7" outlineLevel="1" x14ac:dyDescent="0.25">
      <c r="A4106" t="s">
        <v>109</v>
      </c>
      <c r="B4106" t="str">
        <f t="shared" si="64"/>
        <v>USD43607</v>
      </c>
      <c r="C4106" s="36" t="s">
        <v>301</v>
      </c>
      <c r="D4106" s="63">
        <v>1.341</v>
      </c>
      <c r="E4106" s="64">
        <v>43607</v>
      </c>
      <c r="F4106" s="65">
        <v>43607</v>
      </c>
      <c r="G4106" s="64">
        <v>43607.586068483797</v>
      </c>
    </row>
    <row r="4107" spans="1:7" outlineLevel="1" x14ac:dyDescent="0.25">
      <c r="A4107" t="s">
        <v>109</v>
      </c>
      <c r="B4107" t="str">
        <f t="shared" si="64"/>
        <v>USD43606</v>
      </c>
      <c r="C4107" s="36" t="s">
        <v>301</v>
      </c>
      <c r="D4107" s="63">
        <v>1.3412999999999999</v>
      </c>
      <c r="E4107" s="64">
        <v>43606</v>
      </c>
      <c r="F4107" s="65">
        <v>43606</v>
      </c>
      <c r="G4107" s="64">
        <v>43606.586054942127</v>
      </c>
    </row>
    <row r="4108" spans="1:7" outlineLevel="1" x14ac:dyDescent="0.25">
      <c r="A4108" t="s">
        <v>109</v>
      </c>
      <c r="B4108" t="str">
        <f t="shared" si="64"/>
        <v>USD43602</v>
      </c>
      <c r="C4108" s="36" t="s">
        <v>301</v>
      </c>
      <c r="D4108" s="63">
        <v>1.3468</v>
      </c>
      <c r="E4108" s="64">
        <v>43602</v>
      </c>
      <c r="F4108" s="65">
        <v>43605</v>
      </c>
      <c r="G4108" s="64">
        <v>43602.5859837963</v>
      </c>
    </row>
    <row r="4109" spans="1:7" outlineLevel="1" x14ac:dyDescent="0.25">
      <c r="A4109" t="s">
        <v>109</v>
      </c>
      <c r="B4109" t="str">
        <f t="shared" si="64"/>
        <v>USD43601</v>
      </c>
      <c r="C4109" s="36" t="s">
        <v>301</v>
      </c>
      <c r="D4109" s="63">
        <v>1.3439000000000001</v>
      </c>
      <c r="E4109" s="64">
        <v>43601</v>
      </c>
      <c r="F4109" s="65">
        <v>43601</v>
      </c>
      <c r="G4109" s="64">
        <v>43601.58595385417</v>
      </c>
    </row>
    <row r="4110" spans="1:7" outlineLevel="1" x14ac:dyDescent="0.25">
      <c r="A4110" t="s">
        <v>109</v>
      </c>
      <c r="B4110" t="str">
        <f t="shared" si="64"/>
        <v>USD43600</v>
      </c>
      <c r="C4110" s="36" t="s">
        <v>301</v>
      </c>
      <c r="D4110" s="63">
        <v>1.3451</v>
      </c>
      <c r="E4110" s="64">
        <v>43600</v>
      </c>
      <c r="F4110" s="65">
        <v>43600</v>
      </c>
      <c r="G4110" s="64">
        <v>43600.585859108796</v>
      </c>
    </row>
    <row r="4111" spans="1:7" outlineLevel="1" x14ac:dyDescent="0.25">
      <c r="A4111" t="s">
        <v>109</v>
      </c>
      <c r="B4111" t="str">
        <f t="shared" si="64"/>
        <v>USD43599</v>
      </c>
      <c r="C4111" s="36" t="s">
        <v>301</v>
      </c>
      <c r="D4111" s="63">
        <v>1.3469</v>
      </c>
      <c r="E4111" s="64">
        <v>43599</v>
      </c>
      <c r="F4111" s="65">
        <v>43599</v>
      </c>
      <c r="G4111" s="64">
        <v>43599.585841400462</v>
      </c>
    </row>
    <row r="4112" spans="1:7" outlineLevel="1" x14ac:dyDescent="0.25">
      <c r="A4112" t="s">
        <v>109</v>
      </c>
      <c r="B4112" t="str">
        <f t="shared" si="64"/>
        <v>USD43598</v>
      </c>
      <c r="C4112" s="36" t="s">
        <v>301</v>
      </c>
      <c r="D4112" s="63">
        <v>1.3456999999999999</v>
      </c>
      <c r="E4112" s="64">
        <v>43598</v>
      </c>
      <c r="F4112" s="65">
        <v>43598</v>
      </c>
      <c r="G4112" s="64">
        <v>43598.585799884262</v>
      </c>
    </row>
    <row r="4113" spans="1:7" outlineLevel="1" x14ac:dyDescent="0.25">
      <c r="A4113" t="s">
        <v>109</v>
      </c>
      <c r="B4113" t="str">
        <f t="shared" si="64"/>
        <v>USD43595</v>
      </c>
      <c r="C4113" s="36" t="s">
        <v>301</v>
      </c>
      <c r="D4113" s="63">
        <v>1.3418000000000001</v>
      </c>
      <c r="E4113" s="64">
        <v>43595</v>
      </c>
      <c r="F4113" s="65">
        <v>43597</v>
      </c>
      <c r="G4113" s="64">
        <v>43595.585730983796</v>
      </c>
    </row>
    <row r="4114" spans="1:7" outlineLevel="1" x14ac:dyDescent="0.25">
      <c r="A4114" t="s">
        <v>109</v>
      </c>
      <c r="B4114" t="str">
        <f t="shared" si="64"/>
        <v>USD43594</v>
      </c>
      <c r="C4114" s="36" t="s">
        <v>301</v>
      </c>
      <c r="D4114" s="63">
        <v>1.3483000000000001</v>
      </c>
      <c r="E4114" s="64">
        <v>43594</v>
      </c>
      <c r="F4114" s="65">
        <v>43594</v>
      </c>
      <c r="G4114" s="64">
        <v>43594.585587731483</v>
      </c>
    </row>
    <row r="4115" spans="1:7" outlineLevel="1" x14ac:dyDescent="0.25">
      <c r="A4115" t="s">
        <v>109</v>
      </c>
      <c r="B4115" t="str">
        <f t="shared" si="64"/>
        <v>USD43593</v>
      </c>
      <c r="C4115" s="36" t="s">
        <v>301</v>
      </c>
      <c r="D4115" s="63">
        <v>1.3466</v>
      </c>
      <c r="E4115" s="64">
        <v>43593</v>
      </c>
      <c r="F4115" s="65">
        <v>43593</v>
      </c>
      <c r="G4115" s="64">
        <v>43593.585538692132</v>
      </c>
    </row>
    <row r="4116" spans="1:7" outlineLevel="1" x14ac:dyDescent="0.25">
      <c r="A4116" t="s">
        <v>109</v>
      </c>
      <c r="B4116" t="str">
        <f t="shared" si="64"/>
        <v>USD43592</v>
      </c>
      <c r="C4116" s="36" t="s">
        <v>301</v>
      </c>
      <c r="D4116" s="63">
        <v>1.3475999999999999</v>
      </c>
      <c r="E4116" s="64">
        <v>43592</v>
      </c>
      <c r="F4116" s="65">
        <v>43592</v>
      </c>
      <c r="G4116" s="64">
        <v>43592.585537349536</v>
      </c>
    </row>
    <row r="4117" spans="1:7" outlineLevel="1" x14ac:dyDescent="0.25">
      <c r="A4117" t="s">
        <v>109</v>
      </c>
      <c r="B4117" t="str">
        <f t="shared" si="64"/>
        <v>USD43591</v>
      </c>
      <c r="C4117" s="36" t="s">
        <v>301</v>
      </c>
      <c r="D4117" s="63">
        <v>1.3455999999999999</v>
      </c>
      <c r="E4117" s="64">
        <v>43591</v>
      </c>
      <c r="F4117" s="65">
        <v>43591</v>
      </c>
      <c r="G4117" s="64">
        <v>43591.585463854164</v>
      </c>
    </row>
    <row r="4118" spans="1:7" outlineLevel="1" x14ac:dyDescent="0.25">
      <c r="A4118" t="s">
        <v>109</v>
      </c>
      <c r="B4118" t="str">
        <f t="shared" si="64"/>
        <v>USD43588</v>
      </c>
      <c r="C4118" s="36" t="s">
        <v>301</v>
      </c>
      <c r="D4118" s="63">
        <v>1.3429</v>
      </c>
      <c r="E4118" s="64">
        <v>43588</v>
      </c>
      <c r="F4118" s="65">
        <v>43590</v>
      </c>
      <c r="G4118" s="64">
        <v>43588.58538109954</v>
      </c>
    </row>
    <row r="4119" spans="1:7" outlineLevel="1" x14ac:dyDescent="0.25">
      <c r="A4119" t="s">
        <v>109</v>
      </c>
      <c r="B4119" t="str">
        <f t="shared" si="64"/>
        <v>USD43587</v>
      </c>
      <c r="C4119" s="36" t="s">
        <v>301</v>
      </c>
      <c r="D4119" s="63">
        <v>1.3462000000000001</v>
      </c>
      <c r="E4119" s="64">
        <v>43587</v>
      </c>
      <c r="F4119" s="65">
        <v>43587</v>
      </c>
      <c r="G4119" s="64">
        <v>43587.585407141203</v>
      </c>
    </row>
    <row r="4120" spans="1:7" outlineLevel="1" x14ac:dyDescent="0.25">
      <c r="A4120" t="s">
        <v>109</v>
      </c>
      <c r="B4120" t="str">
        <f t="shared" si="64"/>
        <v>USD43586</v>
      </c>
      <c r="C4120" s="36" t="s">
        <v>301</v>
      </c>
      <c r="D4120" s="63">
        <v>1.3415999999999999</v>
      </c>
      <c r="E4120" s="64">
        <v>43586</v>
      </c>
      <c r="F4120" s="65">
        <v>43586</v>
      </c>
      <c r="G4120" s="64">
        <v>43586.585356446762</v>
      </c>
    </row>
    <row r="4121" spans="1:7" outlineLevel="1" x14ac:dyDescent="0.25">
      <c r="A4121" t="s">
        <v>109</v>
      </c>
      <c r="B4121" t="str">
        <f t="shared" si="64"/>
        <v>USD43585</v>
      </c>
      <c r="C4121" s="36" t="s">
        <v>301</v>
      </c>
      <c r="D4121" s="63">
        <v>1.3423</v>
      </c>
      <c r="E4121" s="64">
        <v>43585</v>
      </c>
      <c r="F4121" s="65">
        <v>43585</v>
      </c>
      <c r="G4121" s="64">
        <v>43585.585298692131</v>
      </c>
    </row>
    <row r="4122" spans="1:7" outlineLevel="1" x14ac:dyDescent="0.25">
      <c r="A4122" t="s">
        <v>109</v>
      </c>
      <c r="B4122" t="str">
        <f t="shared" si="64"/>
        <v>USD43584</v>
      </c>
      <c r="C4122" s="36" t="s">
        <v>301</v>
      </c>
      <c r="D4122" s="63">
        <v>1.3455999999999999</v>
      </c>
      <c r="E4122" s="64">
        <v>43584</v>
      </c>
      <c r="F4122" s="65">
        <v>43584</v>
      </c>
      <c r="G4122" s="64">
        <v>43584.585290509262</v>
      </c>
    </row>
    <row r="4123" spans="1:7" outlineLevel="1" x14ac:dyDescent="0.25">
      <c r="A4123" t="s">
        <v>109</v>
      </c>
      <c r="B4123" t="str">
        <f t="shared" si="64"/>
        <v>USD43581</v>
      </c>
      <c r="C4123" s="36" t="s">
        <v>301</v>
      </c>
      <c r="D4123" s="63">
        <v>1.3460000000000001</v>
      </c>
      <c r="E4123" s="64">
        <v>43581</v>
      </c>
      <c r="F4123" s="65">
        <v>43583</v>
      </c>
      <c r="G4123" s="64">
        <v>43581.585189004632</v>
      </c>
    </row>
    <row r="4124" spans="1:7" outlineLevel="1" x14ac:dyDescent="0.25">
      <c r="A4124" t="s">
        <v>109</v>
      </c>
      <c r="B4124" t="str">
        <f t="shared" si="64"/>
        <v>USD43580</v>
      </c>
      <c r="C4124" s="36" t="s">
        <v>301</v>
      </c>
      <c r="D4124" s="63">
        <v>1.3492999999999999</v>
      </c>
      <c r="E4124" s="64">
        <v>43580</v>
      </c>
      <c r="F4124" s="65">
        <v>43580</v>
      </c>
      <c r="G4124" s="64">
        <v>43580.585149108796</v>
      </c>
    </row>
    <row r="4125" spans="1:7" outlineLevel="1" x14ac:dyDescent="0.25">
      <c r="A4125" t="s">
        <v>109</v>
      </c>
      <c r="B4125" t="str">
        <f t="shared" si="64"/>
        <v>USD43579</v>
      </c>
      <c r="C4125" s="36" t="s">
        <v>301</v>
      </c>
      <c r="D4125" s="63">
        <v>1.3474999999999999</v>
      </c>
      <c r="E4125" s="64">
        <v>43579</v>
      </c>
      <c r="F4125" s="65">
        <v>43579</v>
      </c>
      <c r="G4125" s="64">
        <v>43579.585120023148</v>
      </c>
    </row>
    <row r="4126" spans="1:7" outlineLevel="1" x14ac:dyDescent="0.25">
      <c r="A4126" t="s">
        <v>109</v>
      </c>
      <c r="B4126" t="str">
        <f t="shared" si="64"/>
        <v>USD43578</v>
      </c>
      <c r="C4126" s="36" t="s">
        <v>301</v>
      </c>
      <c r="D4126" s="63">
        <v>1.3421000000000001</v>
      </c>
      <c r="E4126" s="64">
        <v>43578</v>
      </c>
      <c r="F4126" s="65">
        <v>43578</v>
      </c>
      <c r="G4126" s="64">
        <v>43578.585123726851</v>
      </c>
    </row>
    <row r="4127" spans="1:7" outlineLevel="1" x14ac:dyDescent="0.25">
      <c r="A4127" t="s">
        <v>109</v>
      </c>
      <c r="B4127" t="str">
        <f t="shared" si="64"/>
        <v>USD43577</v>
      </c>
      <c r="C4127" s="36" t="s">
        <v>301</v>
      </c>
      <c r="D4127" s="63">
        <v>1.3352999999999999</v>
      </c>
      <c r="E4127" s="64">
        <v>43577</v>
      </c>
      <c r="F4127" s="65">
        <v>43577</v>
      </c>
      <c r="G4127" s="64">
        <v>43577.585074733797</v>
      </c>
    </row>
    <row r="4128" spans="1:7" outlineLevel="1" x14ac:dyDescent="0.25">
      <c r="A4128" t="s">
        <v>109</v>
      </c>
      <c r="B4128" t="str">
        <f t="shared" si="64"/>
        <v>USD43573</v>
      </c>
      <c r="C4128" s="36" t="s">
        <v>301</v>
      </c>
      <c r="D4128" s="63">
        <v>1.3382000000000001</v>
      </c>
      <c r="E4128" s="64">
        <v>43573</v>
      </c>
      <c r="F4128" s="65">
        <v>43576</v>
      </c>
      <c r="G4128" s="64">
        <v>43573.584440358798</v>
      </c>
    </row>
    <row r="4129" spans="1:7" outlineLevel="1" x14ac:dyDescent="0.25">
      <c r="A4129" t="s">
        <v>109</v>
      </c>
      <c r="B4129" t="str">
        <f t="shared" si="64"/>
        <v>USD43572</v>
      </c>
      <c r="C4129" s="36" t="s">
        <v>301</v>
      </c>
      <c r="D4129" s="63">
        <v>1.3331999999999999</v>
      </c>
      <c r="E4129" s="64">
        <v>43572</v>
      </c>
      <c r="F4129" s="65">
        <v>43572</v>
      </c>
      <c r="G4129" s="64">
        <v>43572.584387187497</v>
      </c>
    </row>
    <row r="4130" spans="1:7" outlineLevel="1" x14ac:dyDescent="0.25">
      <c r="A4130" t="s">
        <v>109</v>
      </c>
      <c r="B4130" t="str">
        <f t="shared" si="64"/>
        <v>USD43571</v>
      </c>
      <c r="C4130" s="36" t="s">
        <v>301</v>
      </c>
      <c r="D4130" s="63">
        <v>1.3361000000000001</v>
      </c>
      <c r="E4130" s="64">
        <v>43571</v>
      </c>
      <c r="F4130" s="65">
        <v>43571</v>
      </c>
      <c r="G4130" s="64">
        <v>43571.58434695602</v>
      </c>
    </row>
    <row r="4131" spans="1:7" outlineLevel="1" x14ac:dyDescent="0.25">
      <c r="A4131" t="s">
        <v>109</v>
      </c>
      <c r="B4131" t="str">
        <f t="shared" si="64"/>
        <v>USD43570</v>
      </c>
      <c r="C4131" s="36" t="s">
        <v>301</v>
      </c>
      <c r="D4131" s="63">
        <v>1.3353999999999999</v>
      </c>
      <c r="E4131" s="64">
        <v>43570</v>
      </c>
      <c r="F4131" s="65">
        <v>43570</v>
      </c>
      <c r="G4131" s="64">
        <v>43570.584350775462</v>
      </c>
    </row>
    <row r="4132" spans="1:7" outlineLevel="1" x14ac:dyDescent="0.25">
      <c r="A4132" t="s">
        <v>109</v>
      </c>
      <c r="B4132" t="str">
        <f t="shared" si="64"/>
        <v>USD43567</v>
      </c>
      <c r="C4132" s="36" t="s">
        <v>301</v>
      </c>
      <c r="D4132" s="63">
        <v>1.3329</v>
      </c>
      <c r="E4132" s="64">
        <v>43567</v>
      </c>
      <c r="F4132" s="65">
        <v>43569</v>
      </c>
      <c r="G4132" s="64">
        <v>43567.584211886577</v>
      </c>
    </row>
    <row r="4133" spans="1:7" outlineLevel="1" x14ac:dyDescent="0.25">
      <c r="A4133" t="s">
        <v>109</v>
      </c>
      <c r="B4133" t="str">
        <f t="shared" si="64"/>
        <v>USD43566</v>
      </c>
      <c r="C4133" s="36" t="s">
        <v>301</v>
      </c>
      <c r="D4133" s="63">
        <v>1.3378000000000001</v>
      </c>
      <c r="E4133" s="64">
        <v>43566</v>
      </c>
      <c r="F4133" s="65">
        <v>43566</v>
      </c>
      <c r="G4133" s="64">
        <v>43566.584208182867</v>
      </c>
    </row>
    <row r="4134" spans="1:7" outlineLevel="1" x14ac:dyDescent="0.25">
      <c r="A4134" t="s">
        <v>109</v>
      </c>
      <c r="B4134" t="str">
        <f t="shared" si="64"/>
        <v>USD43565</v>
      </c>
      <c r="C4134" s="36" t="s">
        <v>301</v>
      </c>
      <c r="D4134" s="63">
        <v>1.3326</v>
      </c>
      <c r="E4134" s="64">
        <v>43565</v>
      </c>
      <c r="F4134" s="65">
        <v>43565</v>
      </c>
      <c r="G4134" s="64">
        <v>43565.584203784725</v>
      </c>
    </row>
    <row r="4135" spans="1:7" outlineLevel="1" x14ac:dyDescent="0.25">
      <c r="A4135" t="s">
        <v>109</v>
      </c>
      <c r="B4135" t="str">
        <f t="shared" si="64"/>
        <v>USD43564</v>
      </c>
      <c r="C4135" s="36" t="s">
        <v>301</v>
      </c>
      <c r="D4135" s="63">
        <v>1.3315999999999999</v>
      </c>
      <c r="E4135" s="64">
        <v>43564</v>
      </c>
      <c r="F4135" s="65">
        <v>43564</v>
      </c>
      <c r="G4135" s="64">
        <v>43564.584137303238</v>
      </c>
    </row>
    <row r="4136" spans="1:7" outlineLevel="1" x14ac:dyDescent="0.25">
      <c r="A4136" t="s">
        <v>109</v>
      </c>
      <c r="B4136" t="str">
        <f t="shared" si="64"/>
        <v>USD43563</v>
      </c>
      <c r="C4136" s="36" t="s">
        <v>301</v>
      </c>
      <c r="D4136" s="63">
        <v>1.3325</v>
      </c>
      <c r="E4136" s="64">
        <v>43563</v>
      </c>
      <c r="F4136" s="65">
        <v>43563</v>
      </c>
      <c r="G4136" s="64">
        <v>43563.58414702546</v>
      </c>
    </row>
    <row r="4137" spans="1:7" outlineLevel="1" x14ac:dyDescent="0.25">
      <c r="A4137" t="s">
        <v>109</v>
      </c>
      <c r="B4137" t="str">
        <f t="shared" si="64"/>
        <v>USD43560</v>
      </c>
      <c r="C4137" s="36" t="s">
        <v>301</v>
      </c>
      <c r="D4137" s="63">
        <v>1.3386</v>
      </c>
      <c r="E4137" s="64">
        <v>43560</v>
      </c>
      <c r="F4137" s="65">
        <v>43562</v>
      </c>
      <c r="G4137" s="64">
        <v>43560.584029201389</v>
      </c>
    </row>
    <row r="4138" spans="1:7" outlineLevel="1" x14ac:dyDescent="0.25">
      <c r="A4138" t="s">
        <v>109</v>
      </c>
      <c r="B4138" t="str">
        <f t="shared" si="64"/>
        <v>USD43559</v>
      </c>
      <c r="C4138" s="36" t="s">
        <v>301</v>
      </c>
      <c r="D4138" s="63">
        <v>1.3357000000000001</v>
      </c>
      <c r="E4138" s="64">
        <v>43559</v>
      </c>
      <c r="F4138" s="65">
        <v>43559</v>
      </c>
      <c r="G4138" s="64">
        <v>43559.58398880787</v>
      </c>
    </row>
    <row r="4139" spans="1:7" outlineLevel="1" x14ac:dyDescent="0.25">
      <c r="A4139" t="s">
        <v>109</v>
      </c>
      <c r="B4139" t="str">
        <f t="shared" si="64"/>
        <v>USD43558</v>
      </c>
      <c r="C4139" s="36" t="s">
        <v>301</v>
      </c>
      <c r="D4139" s="63">
        <v>1.3324</v>
      </c>
      <c r="E4139" s="64">
        <v>43558</v>
      </c>
      <c r="F4139" s="65">
        <v>43558</v>
      </c>
      <c r="G4139" s="64">
        <v>43558.583975543981</v>
      </c>
    </row>
    <row r="4140" spans="1:7" outlineLevel="1" x14ac:dyDescent="0.25">
      <c r="A4140" t="s">
        <v>109</v>
      </c>
      <c r="B4140" t="str">
        <f t="shared" si="64"/>
        <v>USD43557</v>
      </c>
      <c r="C4140" s="36" t="s">
        <v>301</v>
      </c>
      <c r="D4140" s="63">
        <v>1.3344</v>
      </c>
      <c r="E4140" s="64">
        <v>43557</v>
      </c>
      <c r="F4140" s="65">
        <v>43557</v>
      </c>
      <c r="G4140" s="64">
        <v>43557.583930555556</v>
      </c>
    </row>
    <row r="4141" spans="1:7" outlineLevel="1" x14ac:dyDescent="0.25">
      <c r="A4141" t="s">
        <v>109</v>
      </c>
      <c r="B4141" t="str">
        <f t="shared" si="64"/>
        <v>USD43556</v>
      </c>
      <c r="C4141" s="36" t="s">
        <v>301</v>
      </c>
      <c r="D4141" s="63">
        <v>1.3337000000000001</v>
      </c>
      <c r="E4141" s="64">
        <v>43556</v>
      </c>
      <c r="F4141" s="65">
        <v>43556</v>
      </c>
      <c r="G4141" s="64">
        <v>43556.583905324071</v>
      </c>
    </row>
    <row r="4142" spans="1:7" outlineLevel="1" x14ac:dyDescent="0.25">
      <c r="A4142" t="s">
        <v>109</v>
      </c>
      <c r="B4142" t="str">
        <f t="shared" si="64"/>
        <v>USD43553</v>
      </c>
      <c r="C4142" s="36" t="s">
        <v>301</v>
      </c>
      <c r="D4142" s="63">
        <v>1.3363</v>
      </c>
      <c r="E4142" s="64">
        <v>43553</v>
      </c>
      <c r="F4142" s="65">
        <v>43555</v>
      </c>
      <c r="G4142" s="64">
        <v>43553.583843402776</v>
      </c>
    </row>
    <row r="4143" spans="1:7" outlineLevel="1" x14ac:dyDescent="0.25">
      <c r="A4143" t="s">
        <v>109</v>
      </c>
      <c r="B4143" t="str">
        <f t="shared" si="64"/>
        <v>USD43552</v>
      </c>
      <c r="C4143" s="36" t="s">
        <v>301</v>
      </c>
      <c r="D4143" s="63">
        <v>1.3429</v>
      </c>
      <c r="E4143" s="64">
        <v>43552</v>
      </c>
      <c r="F4143" s="65">
        <v>43552</v>
      </c>
      <c r="G4143" s="64">
        <v>43552.583780555557</v>
      </c>
    </row>
    <row r="4144" spans="1:7" outlineLevel="1" x14ac:dyDescent="0.25">
      <c r="A4144" t="s">
        <v>109</v>
      </c>
      <c r="B4144" t="str">
        <f t="shared" si="64"/>
        <v>USD43551</v>
      </c>
      <c r="C4144" s="36" t="s">
        <v>301</v>
      </c>
      <c r="D4144" s="63">
        <v>1.3413999999999999</v>
      </c>
      <c r="E4144" s="64">
        <v>43551</v>
      </c>
      <c r="F4144" s="65">
        <v>43551</v>
      </c>
      <c r="G4144" s="64">
        <v>43551.583768865741</v>
      </c>
    </row>
    <row r="4145" spans="1:7" outlineLevel="1" x14ac:dyDescent="0.25">
      <c r="A4145" t="s">
        <v>109</v>
      </c>
      <c r="B4145" t="str">
        <f t="shared" si="64"/>
        <v>USD43550</v>
      </c>
      <c r="C4145" s="36" t="s">
        <v>301</v>
      </c>
      <c r="D4145" s="63">
        <v>1.3386</v>
      </c>
      <c r="E4145" s="64">
        <v>43550</v>
      </c>
      <c r="F4145" s="65">
        <v>43550</v>
      </c>
      <c r="G4145" s="64">
        <v>43550.583769097226</v>
      </c>
    </row>
    <row r="4146" spans="1:7" outlineLevel="1" x14ac:dyDescent="0.25">
      <c r="A4146" t="s">
        <v>109</v>
      </c>
      <c r="B4146" t="str">
        <f t="shared" si="64"/>
        <v>USD43549</v>
      </c>
      <c r="C4146" s="36" t="s">
        <v>301</v>
      </c>
      <c r="D4146" s="63">
        <v>1.3420000000000001</v>
      </c>
      <c r="E4146" s="64">
        <v>43549</v>
      </c>
      <c r="F4146" s="65">
        <v>43549</v>
      </c>
      <c r="G4146" s="64">
        <v>43549.58371608796</v>
      </c>
    </row>
    <row r="4147" spans="1:7" outlineLevel="1" x14ac:dyDescent="0.25">
      <c r="A4147" t="s">
        <v>109</v>
      </c>
      <c r="B4147" t="str">
        <f t="shared" si="64"/>
        <v>USD43546</v>
      </c>
      <c r="C4147" s="36" t="s">
        <v>301</v>
      </c>
      <c r="D4147" s="63">
        <v>1.3411</v>
      </c>
      <c r="E4147" s="64">
        <v>43546</v>
      </c>
      <c r="F4147" s="65">
        <v>43548</v>
      </c>
      <c r="G4147" s="64">
        <v>43546.583651967594</v>
      </c>
    </row>
    <row r="4148" spans="1:7" outlineLevel="1" x14ac:dyDescent="0.25">
      <c r="A4148" t="s">
        <v>109</v>
      </c>
      <c r="B4148" t="str">
        <f t="shared" si="64"/>
        <v>USD43545</v>
      </c>
      <c r="C4148" s="36" t="s">
        <v>301</v>
      </c>
      <c r="D4148" s="63">
        <v>1.3366</v>
      </c>
      <c r="E4148" s="64">
        <v>43545</v>
      </c>
      <c r="F4148" s="65">
        <v>43545</v>
      </c>
      <c r="G4148" s="64">
        <v>43545.583610185182</v>
      </c>
    </row>
    <row r="4149" spans="1:7" outlineLevel="1" x14ac:dyDescent="0.25">
      <c r="A4149" t="s">
        <v>109</v>
      </c>
      <c r="B4149" t="str">
        <f t="shared" si="64"/>
        <v>USD43544</v>
      </c>
      <c r="C4149" s="36" t="s">
        <v>301</v>
      </c>
      <c r="D4149" s="63">
        <v>1.3317000000000001</v>
      </c>
      <c r="E4149" s="64">
        <v>43544</v>
      </c>
      <c r="F4149" s="65">
        <v>43544</v>
      </c>
      <c r="G4149" s="64">
        <v>43544.583567326386</v>
      </c>
    </row>
    <row r="4150" spans="1:7" outlineLevel="1" x14ac:dyDescent="0.25">
      <c r="A4150" t="s">
        <v>109</v>
      </c>
      <c r="B4150" t="str">
        <f t="shared" si="64"/>
        <v>USD43543</v>
      </c>
      <c r="C4150" s="36" t="s">
        <v>301</v>
      </c>
      <c r="D4150" s="63">
        <v>1.3291999999999999</v>
      </c>
      <c r="E4150" s="64">
        <v>43543</v>
      </c>
      <c r="F4150" s="65">
        <v>43543</v>
      </c>
      <c r="G4150" s="64">
        <v>43543.583522604167</v>
      </c>
    </row>
    <row r="4151" spans="1:7" outlineLevel="1" x14ac:dyDescent="0.25">
      <c r="A4151" t="s">
        <v>109</v>
      </c>
      <c r="B4151" t="str">
        <f t="shared" si="64"/>
        <v>USD43542</v>
      </c>
      <c r="C4151" s="36" t="s">
        <v>301</v>
      </c>
      <c r="D4151" s="63">
        <v>1.3345</v>
      </c>
      <c r="E4151" s="64">
        <v>43542</v>
      </c>
      <c r="F4151" s="65">
        <v>43542</v>
      </c>
      <c r="G4151" s="64">
        <v>43542.583525347225</v>
      </c>
    </row>
    <row r="4152" spans="1:7" outlineLevel="1" x14ac:dyDescent="0.25">
      <c r="A4152" t="s">
        <v>109</v>
      </c>
      <c r="B4152" t="str">
        <f t="shared" si="64"/>
        <v>USD43539</v>
      </c>
      <c r="C4152" s="36" t="s">
        <v>301</v>
      </c>
      <c r="D4152" s="63">
        <v>1.3342000000000001</v>
      </c>
      <c r="E4152" s="64">
        <v>43539</v>
      </c>
      <c r="F4152" s="65">
        <v>43541</v>
      </c>
      <c r="G4152" s="64">
        <v>43539.584607060184</v>
      </c>
    </row>
    <row r="4153" spans="1:7" outlineLevel="1" x14ac:dyDescent="0.25">
      <c r="A4153" t="s">
        <v>109</v>
      </c>
      <c r="B4153" t="str">
        <f t="shared" si="64"/>
        <v>USD43538</v>
      </c>
      <c r="C4153" s="36" t="s">
        <v>301</v>
      </c>
      <c r="D4153" s="63">
        <v>1.3327</v>
      </c>
      <c r="E4153" s="64">
        <v>43538</v>
      </c>
      <c r="F4153" s="65">
        <v>43538</v>
      </c>
      <c r="G4153" s="64">
        <v>43538.584568634258</v>
      </c>
    </row>
    <row r="4154" spans="1:7" outlineLevel="1" x14ac:dyDescent="0.25">
      <c r="A4154" t="s">
        <v>109</v>
      </c>
      <c r="B4154" t="str">
        <f t="shared" si="64"/>
        <v>USD43537</v>
      </c>
      <c r="C4154" s="36" t="s">
        <v>301</v>
      </c>
      <c r="D4154" s="63">
        <v>1.3326</v>
      </c>
      <c r="E4154" s="64">
        <v>43537</v>
      </c>
      <c r="F4154" s="65">
        <v>43537</v>
      </c>
      <c r="G4154" s="64">
        <v>43537.584531053239</v>
      </c>
    </row>
    <row r="4155" spans="1:7" outlineLevel="1" x14ac:dyDescent="0.25">
      <c r="A4155" t="s">
        <v>109</v>
      </c>
      <c r="B4155" t="str">
        <f t="shared" si="64"/>
        <v>USD43536</v>
      </c>
      <c r="C4155" s="36" t="s">
        <v>301</v>
      </c>
      <c r="D4155" s="63">
        <v>1.3378000000000001</v>
      </c>
      <c r="E4155" s="64">
        <v>43536</v>
      </c>
      <c r="F4155" s="65">
        <v>43536</v>
      </c>
      <c r="G4155" s="64">
        <v>43536.584513344904</v>
      </c>
    </row>
    <row r="4156" spans="1:7" outlineLevel="1" x14ac:dyDescent="0.25">
      <c r="A4156" t="s">
        <v>109</v>
      </c>
      <c r="B4156" t="str">
        <f t="shared" si="64"/>
        <v>USD43535</v>
      </c>
      <c r="C4156" s="36" t="s">
        <v>301</v>
      </c>
      <c r="D4156" s="63">
        <v>1.3413999999999999</v>
      </c>
      <c r="E4156" s="64">
        <v>43535</v>
      </c>
      <c r="F4156" s="65">
        <v>43535</v>
      </c>
      <c r="G4156" s="64">
        <v>43535.584452858799</v>
      </c>
    </row>
    <row r="4157" spans="1:7" outlineLevel="1" x14ac:dyDescent="0.25">
      <c r="A4157" t="s">
        <v>109</v>
      </c>
      <c r="B4157" t="str">
        <f t="shared" si="64"/>
        <v>USD43532</v>
      </c>
      <c r="C4157" s="36" t="s">
        <v>301</v>
      </c>
      <c r="D4157" s="63">
        <v>1.3422000000000001</v>
      </c>
      <c r="E4157" s="64">
        <v>43532</v>
      </c>
      <c r="F4157" s="65">
        <v>43534</v>
      </c>
      <c r="G4157" s="64">
        <v>43532.58435315972</v>
      </c>
    </row>
    <row r="4158" spans="1:7" outlineLevel="1" x14ac:dyDescent="0.25">
      <c r="A4158" t="s">
        <v>109</v>
      </c>
      <c r="B4158" t="str">
        <f t="shared" si="64"/>
        <v>USD43531</v>
      </c>
      <c r="C4158" s="36" t="s">
        <v>301</v>
      </c>
      <c r="D4158" s="63">
        <v>1.3438000000000001</v>
      </c>
      <c r="E4158" s="64">
        <v>43531</v>
      </c>
      <c r="F4158" s="65">
        <v>43531</v>
      </c>
      <c r="G4158" s="64">
        <v>43531.584294293978</v>
      </c>
    </row>
    <row r="4159" spans="1:7" outlineLevel="1" x14ac:dyDescent="0.25">
      <c r="A4159" t="s">
        <v>109</v>
      </c>
      <c r="B4159" t="str">
        <f t="shared" si="64"/>
        <v>USD43530</v>
      </c>
      <c r="C4159" s="36" t="s">
        <v>301</v>
      </c>
      <c r="D4159" s="63">
        <v>1.3420000000000001</v>
      </c>
      <c r="E4159" s="64">
        <v>43530</v>
      </c>
      <c r="F4159" s="65">
        <v>43530</v>
      </c>
      <c r="G4159" s="64">
        <v>43530.584284641205</v>
      </c>
    </row>
    <row r="4160" spans="1:7" outlineLevel="1" x14ac:dyDescent="0.25">
      <c r="A4160" t="s">
        <v>109</v>
      </c>
      <c r="B4160" t="str">
        <f t="shared" si="64"/>
        <v>USD43529</v>
      </c>
      <c r="C4160" s="36" t="s">
        <v>301</v>
      </c>
      <c r="D4160" s="63">
        <v>1.3345</v>
      </c>
      <c r="E4160" s="64">
        <v>43529</v>
      </c>
      <c r="F4160" s="65">
        <v>43529</v>
      </c>
      <c r="G4160" s="64">
        <v>43529.584229780092</v>
      </c>
    </row>
    <row r="4161" spans="1:7" outlineLevel="1" x14ac:dyDescent="0.25">
      <c r="A4161" t="s">
        <v>109</v>
      </c>
      <c r="B4161" t="str">
        <f t="shared" si="64"/>
        <v>USD43528</v>
      </c>
      <c r="C4161" s="36" t="s">
        <v>301</v>
      </c>
      <c r="D4161" s="63">
        <v>1.3317000000000001</v>
      </c>
      <c r="E4161" s="64">
        <v>43528</v>
      </c>
      <c r="F4161" s="65">
        <v>43528</v>
      </c>
      <c r="G4161" s="64">
        <v>43528.584216631942</v>
      </c>
    </row>
    <row r="4162" spans="1:7" outlineLevel="1" x14ac:dyDescent="0.25">
      <c r="A4162" t="s">
        <v>109</v>
      </c>
      <c r="B4162" t="str">
        <f t="shared" si="64"/>
        <v>USD43525</v>
      </c>
      <c r="C4162" s="36" t="s">
        <v>301</v>
      </c>
      <c r="D4162" s="63">
        <v>1.3260000000000001</v>
      </c>
      <c r="E4162" s="64">
        <v>43525</v>
      </c>
      <c r="F4162" s="65">
        <v>43527</v>
      </c>
      <c r="G4162" s="64">
        <v>43525.583987812497</v>
      </c>
    </row>
    <row r="4163" spans="1:7" outlineLevel="1" x14ac:dyDescent="0.25">
      <c r="A4163" t="s">
        <v>109</v>
      </c>
      <c r="B4163" t="str">
        <f t="shared" si="64"/>
        <v>USD43524</v>
      </c>
      <c r="C4163" s="36" t="s">
        <v>301</v>
      </c>
      <c r="D4163" s="63">
        <v>1.3169</v>
      </c>
      <c r="E4163" s="64">
        <v>43524</v>
      </c>
      <c r="F4163" s="65">
        <v>43524</v>
      </c>
      <c r="G4163" s="64">
        <v>43524.584290393519</v>
      </c>
    </row>
    <row r="4164" spans="1:7" outlineLevel="1" x14ac:dyDescent="0.25">
      <c r="A4164" t="s">
        <v>109</v>
      </c>
      <c r="B4164" t="str">
        <f t="shared" si="64"/>
        <v>USD43523</v>
      </c>
      <c r="C4164" s="36" t="s">
        <v>301</v>
      </c>
      <c r="D4164" s="63">
        <v>1.3145</v>
      </c>
      <c r="E4164" s="64">
        <v>43523</v>
      </c>
      <c r="F4164" s="65">
        <v>43523</v>
      </c>
      <c r="G4164" s="64">
        <v>43523.584244675927</v>
      </c>
    </row>
    <row r="4165" spans="1:7" outlineLevel="1" x14ac:dyDescent="0.25">
      <c r="A4165" t="s">
        <v>109</v>
      </c>
      <c r="B4165" t="str">
        <f t="shared" si="64"/>
        <v>USD43518</v>
      </c>
      <c r="C4165" s="36" t="s">
        <v>301</v>
      </c>
      <c r="D4165" s="63">
        <v>1.3196000000000001</v>
      </c>
      <c r="E4165" s="64">
        <v>43518</v>
      </c>
      <c r="F4165" s="65">
        <v>43522</v>
      </c>
      <c r="G4165" s="64">
        <v>43518.044336840278</v>
      </c>
    </row>
    <row r="4166" spans="1:7" outlineLevel="1" x14ac:dyDescent="0.25">
      <c r="A4166" t="s">
        <v>109</v>
      </c>
      <c r="B4166" t="str">
        <f t="shared" ref="B4166:B4229" si="65">C4166&amp;E4166</f>
        <v>USD43517</v>
      </c>
      <c r="C4166" s="36" t="s">
        <v>301</v>
      </c>
      <c r="D4166" s="63">
        <v>1.3169</v>
      </c>
      <c r="E4166" s="64">
        <v>43517</v>
      </c>
      <c r="F4166" s="65">
        <v>43517</v>
      </c>
      <c r="G4166" s="64">
        <v>43517.044293749997</v>
      </c>
    </row>
    <row r="4167" spans="1:7" outlineLevel="1" x14ac:dyDescent="0.25">
      <c r="A4167" t="s">
        <v>109</v>
      </c>
      <c r="B4167" t="str">
        <f t="shared" si="65"/>
        <v>USD43516</v>
      </c>
      <c r="C4167" s="36" t="s">
        <v>301</v>
      </c>
      <c r="D4167" s="63">
        <v>1.3238000000000001</v>
      </c>
      <c r="E4167" s="64">
        <v>43516</v>
      </c>
      <c r="F4167" s="65">
        <v>43516</v>
      </c>
      <c r="G4167" s="64">
        <v>43516.044302893519</v>
      </c>
    </row>
    <row r="4168" spans="1:7" outlineLevel="1" x14ac:dyDescent="0.25">
      <c r="A4168" t="s">
        <v>109</v>
      </c>
      <c r="B4168" t="str">
        <f t="shared" si="65"/>
        <v>USD43511</v>
      </c>
      <c r="C4168" s="36" t="s">
        <v>301</v>
      </c>
      <c r="D4168" s="63">
        <v>1.3298000000000001</v>
      </c>
      <c r="E4168" s="64">
        <v>43511</v>
      </c>
      <c r="F4168" s="65">
        <v>43515</v>
      </c>
      <c r="G4168" s="64">
        <v>43511.044092789351</v>
      </c>
    </row>
    <row r="4169" spans="1:7" outlineLevel="1" x14ac:dyDescent="0.25">
      <c r="A4169" t="s">
        <v>109</v>
      </c>
      <c r="B4169" t="str">
        <f t="shared" si="65"/>
        <v>USD43510</v>
      </c>
      <c r="C4169" s="36" t="s">
        <v>301</v>
      </c>
      <c r="D4169" s="63">
        <v>1.3240000000000001</v>
      </c>
      <c r="E4169" s="64">
        <v>43510</v>
      </c>
      <c r="F4169" s="65">
        <v>43510</v>
      </c>
      <c r="G4169" s="64">
        <v>43510.044073032404</v>
      </c>
    </row>
    <row r="4170" spans="1:7" outlineLevel="1" x14ac:dyDescent="0.25">
      <c r="A4170" t="s">
        <v>109</v>
      </c>
      <c r="B4170" t="str">
        <f t="shared" si="65"/>
        <v>USD43509</v>
      </c>
      <c r="C4170" s="36" t="s">
        <v>301</v>
      </c>
      <c r="D4170" s="63">
        <v>1.3248</v>
      </c>
      <c r="E4170" s="64">
        <v>43509</v>
      </c>
      <c r="F4170" s="65">
        <v>43509</v>
      </c>
      <c r="G4170" s="64">
        <v>43509.044045636576</v>
      </c>
    </row>
    <row r="4171" spans="1:7" outlineLevel="1" x14ac:dyDescent="0.25">
      <c r="A4171" t="s">
        <v>109</v>
      </c>
      <c r="B4171" t="str">
        <f t="shared" si="65"/>
        <v>USD43508</v>
      </c>
      <c r="C4171" s="36" t="s">
        <v>301</v>
      </c>
      <c r="D4171" s="63">
        <v>1.3293999999999999</v>
      </c>
      <c r="E4171" s="64">
        <v>43508</v>
      </c>
      <c r="F4171" s="65">
        <v>43508</v>
      </c>
      <c r="G4171" s="64">
        <v>43508.044004826392</v>
      </c>
    </row>
    <row r="4172" spans="1:7" outlineLevel="1" x14ac:dyDescent="0.25">
      <c r="A4172" t="s">
        <v>109</v>
      </c>
      <c r="B4172" t="str">
        <f t="shared" si="65"/>
        <v>USD43505</v>
      </c>
      <c r="C4172" s="36" t="s">
        <v>301</v>
      </c>
      <c r="D4172" s="63">
        <v>1.327</v>
      </c>
      <c r="E4172" s="64">
        <v>43505</v>
      </c>
      <c r="F4172" s="65">
        <v>43507</v>
      </c>
      <c r="G4172" s="64">
        <v>43505.252239467591</v>
      </c>
    </row>
    <row r="4173" spans="1:7" outlineLevel="1" x14ac:dyDescent="0.25">
      <c r="A4173" t="s">
        <v>109</v>
      </c>
      <c r="B4173" t="str">
        <f t="shared" si="65"/>
        <v>USD43504</v>
      </c>
      <c r="C4173" s="36" t="s">
        <v>301</v>
      </c>
      <c r="D4173" s="63">
        <v>1.3285</v>
      </c>
      <c r="E4173" s="64">
        <v>43504</v>
      </c>
      <c r="F4173" s="65">
        <v>43504</v>
      </c>
      <c r="G4173" s="64">
        <v>43504.252242129631</v>
      </c>
    </row>
    <row r="4174" spans="1:7" outlineLevel="1" x14ac:dyDescent="0.25">
      <c r="A4174" t="s">
        <v>109</v>
      </c>
      <c r="B4174" t="str">
        <f t="shared" si="65"/>
        <v>USD43503</v>
      </c>
      <c r="C4174" s="36" t="s">
        <v>301</v>
      </c>
      <c r="D4174" s="63">
        <v>1.319</v>
      </c>
      <c r="E4174" s="64">
        <v>43503</v>
      </c>
      <c r="F4174" s="65">
        <v>43503</v>
      </c>
      <c r="G4174" s="64">
        <v>43503.252208414349</v>
      </c>
    </row>
    <row r="4175" spans="1:7" outlineLevel="1" x14ac:dyDescent="0.25">
      <c r="A4175" t="s">
        <v>109</v>
      </c>
      <c r="B4175" t="str">
        <f t="shared" si="65"/>
        <v>USD3</v>
      </c>
      <c r="C4175" s="36" t="s">
        <v>301</v>
      </c>
      <c r="D4175" s="63">
        <v>1.2</v>
      </c>
      <c r="E4175" s="64">
        <v>3</v>
      </c>
      <c r="F4175" s="65">
        <v>43502</v>
      </c>
      <c r="G4175" s="64">
        <v>43298.584190891204</v>
      </c>
    </row>
    <row r="4176" spans="1:7" outlineLevel="1" x14ac:dyDescent="0.25">
      <c r="A4176" t="s">
        <v>109</v>
      </c>
      <c r="B4176" t="str">
        <f t="shared" si="65"/>
        <v>ZAR44484</v>
      </c>
      <c r="C4176" s="36" t="s">
        <v>333</v>
      </c>
      <c r="D4176" s="63">
        <v>8.4500000000000006E-2</v>
      </c>
      <c r="E4176" s="64">
        <v>44484</v>
      </c>
      <c r="F4176" s="65">
        <v>73050</v>
      </c>
      <c r="G4176" s="64">
        <v>44484.917950312498</v>
      </c>
    </row>
    <row r="4177" spans="1:7" outlineLevel="1" x14ac:dyDescent="0.25">
      <c r="A4177" t="s">
        <v>109</v>
      </c>
      <c r="B4177" t="str">
        <f t="shared" si="65"/>
        <v>ZAR44483</v>
      </c>
      <c r="C4177" s="36" t="s">
        <v>333</v>
      </c>
      <c r="D4177" s="63">
        <v>8.3650000000000002E-2</v>
      </c>
      <c r="E4177" s="64">
        <v>44483</v>
      </c>
      <c r="F4177" s="65">
        <v>44483</v>
      </c>
      <c r="G4177" s="64">
        <v>44483.917875775463</v>
      </c>
    </row>
    <row r="4178" spans="1:7" outlineLevel="1" x14ac:dyDescent="0.25">
      <c r="A4178" t="s">
        <v>109</v>
      </c>
      <c r="B4178" t="str">
        <f t="shared" si="65"/>
        <v>ZAR44482</v>
      </c>
      <c r="C4178" s="36" t="s">
        <v>333</v>
      </c>
      <c r="D4178" s="63">
        <v>8.3919999999999995E-2</v>
      </c>
      <c r="E4178" s="64">
        <v>44482</v>
      </c>
      <c r="F4178" s="65">
        <v>44482</v>
      </c>
      <c r="G4178" s="64">
        <v>44482.917871759259</v>
      </c>
    </row>
    <row r="4179" spans="1:7" outlineLevel="1" x14ac:dyDescent="0.25">
      <c r="A4179" t="s">
        <v>109</v>
      </c>
      <c r="B4179" t="str">
        <f t="shared" si="65"/>
        <v>ZAR44481</v>
      </c>
      <c r="C4179" s="36" t="s">
        <v>333</v>
      </c>
      <c r="D4179" s="63">
        <v>8.3290000000000003E-2</v>
      </c>
      <c r="E4179" s="64">
        <v>44481</v>
      </c>
      <c r="F4179" s="65">
        <v>44481</v>
      </c>
      <c r="G4179" s="64">
        <v>44481.917802118056</v>
      </c>
    </row>
    <row r="4180" spans="1:7" outlineLevel="1" x14ac:dyDescent="0.25">
      <c r="A4180" t="s">
        <v>109</v>
      </c>
      <c r="B4180" t="str">
        <f t="shared" si="65"/>
        <v>ZAR44477</v>
      </c>
      <c r="C4180" s="36" t="s">
        <v>333</v>
      </c>
      <c r="D4180" s="63">
        <v>8.3680000000000004E-2</v>
      </c>
      <c r="E4180" s="64">
        <v>44477</v>
      </c>
      <c r="F4180" s="65">
        <v>44480</v>
      </c>
      <c r="G4180" s="64">
        <v>44477.917705868058</v>
      </c>
    </row>
    <row r="4181" spans="1:7" outlineLevel="1" x14ac:dyDescent="0.25">
      <c r="A4181" t="s">
        <v>109</v>
      </c>
      <c r="B4181" t="str">
        <f t="shared" si="65"/>
        <v>ZAR44476</v>
      </c>
      <c r="C4181" s="36" t="s">
        <v>333</v>
      </c>
      <c r="D4181" s="63">
        <v>8.4190000000000001E-2</v>
      </c>
      <c r="E4181" s="64">
        <v>44476</v>
      </c>
      <c r="F4181" s="65">
        <v>44476</v>
      </c>
      <c r="G4181" s="64">
        <v>44476.917658101855</v>
      </c>
    </row>
    <row r="4182" spans="1:7" outlineLevel="1" x14ac:dyDescent="0.25">
      <c r="A4182" t="s">
        <v>109</v>
      </c>
      <c r="B4182" t="str">
        <f t="shared" si="65"/>
        <v>ZAR44475</v>
      </c>
      <c r="C4182" s="36" t="s">
        <v>333</v>
      </c>
      <c r="D4182" s="63">
        <v>8.3739999999999995E-2</v>
      </c>
      <c r="E4182" s="64">
        <v>44475</v>
      </c>
      <c r="F4182" s="65">
        <v>44475</v>
      </c>
      <c r="G4182" s="64">
        <v>44475.917569062498</v>
      </c>
    </row>
    <row r="4183" spans="1:7" outlineLevel="1" x14ac:dyDescent="0.25">
      <c r="A4183" t="s">
        <v>109</v>
      </c>
      <c r="B4183" t="str">
        <f t="shared" si="65"/>
        <v>ZAR44474</v>
      </c>
      <c r="C4183" s="36" t="s">
        <v>333</v>
      </c>
      <c r="D4183" s="63">
        <v>8.3769999999999997E-2</v>
      </c>
      <c r="E4183" s="64">
        <v>44474</v>
      </c>
      <c r="F4183" s="65">
        <v>44474</v>
      </c>
      <c r="G4183" s="64">
        <v>44474.9175412037</v>
      </c>
    </row>
    <row r="4184" spans="1:7" outlineLevel="1" x14ac:dyDescent="0.25">
      <c r="A4184" t="s">
        <v>109</v>
      </c>
      <c r="B4184" t="str">
        <f t="shared" si="65"/>
        <v>ZAR44473</v>
      </c>
      <c r="C4184" s="36" t="s">
        <v>333</v>
      </c>
      <c r="D4184" s="63">
        <v>8.3809999999999996E-2</v>
      </c>
      <c r="E4184" s="64">
        <v>44473</v>
      </c>
      <c r="F4184" s="65">
        <v>44473</v>
      </c>
      <c r="G4184" s="64">
        <v>44473.91753564815</v>
      </c>
    </row>
    <row r="4185" spans="1:7" outlineLevel="1" x14ac:dyDescent="0.25">
      <c r="A4185" t="s">
        <v>109</v>
      </c>
      <c r="B4185" t="str">
        <f t="shared" si="65"/>
        <v>ZAR44470</v>
      </c>
      <c r="C4185" s="36" t="s">
        <v>333</v>
      </c>
      <c r="D4185" s="63">
        <v>8.498E-2</v>
      </c>
      <c r="E4185" s="64">
        <v>44470</v>
      </c>
      <c r="F4185" s="65">
        <v>44472</v>
      </c>
      <c r="G4185" s="64">
        <v>44470.91745385417</v>
      </c>
    </row>
    <row r="4186" spans="1:7" outlineLevel="1" x14ac:dyDescent="0.25">
      <c r="A4186" t="s">
        <v>109</v>
      </c>
      <c r="B4186" t="str">
        <f t="shared" si="65"/>
        <v>ZAR44468</v>
      </c>
      <c r="C4186" s="36" t="s">
        <v>333</v>
      </c>
      <c r="D4186" s="63">
        <v>8.4029999999999994E-2</v>
      </c>
      <c r="E4186" s="64">
        <v>44468</v>
      </c>
      <c r="F4186" s="65">
        <v>44469</v>
      </c>
      <c r="G4186" s="64">
        <v>44468.91738900463</v>
      </c>
    </row>
    <row r="4187" spans="1:7" outlineLevel="1" x14ac:dyDescent="0.25">
      <c r="A4187" t="s">
        <v>109</v>
      </c>
      <c r="B4187" t="str">
        <f t="shared" si="65"/>
        <v>ZAR44467</v>
      </c>
      <c r="C4187" s="36" t="s">
        <v>333</v>
      </c>
      <c r="D4187" s="63">
        <v>8.3909999999999998E-2</v>
      </c>
      <c r="E4187" s="64">
        <v>44467</v>
      </c>
      <c r="F4187" s="65">
        <v>44467</v>
      </c>
      <c r="G4187" s="64">
        <v>44467.917336261577</v>
      </c>
    </row>
    <row r="4188" spans="1:7" outlineLevel="1" x14ac:dyDescent="0.25">
      <c r="A4188" t="s">
        <v>109</v>
      </c>
      <c r="B4188" t="str">
        <f t="shared" si="65"/>
        <v>ZAR44466</v>
      </c>
      <c r="C4188" s="36" t="s">
        <v>333</v>
      </c>
      <c r="D4188" s="63">
        <v>8.4370000000000001E-2</v>
      </c>
      <c r="E4188" s="64">
        <v>44466</v>
      </c>
      <c r="F4188" s="65">
        <v>44466</v>
      </c>
      <c r="G4188" s="64">
        <v>44466.917280324073</v>
      </c>
    </row>
    <row r="4189" spans="1:7" outlineLevel="1" x14ac:dyDescent="0.25">
      <c r="A4189" t="s">
        <v>109</v>
      </c>
      <c r="B4189" t="str">
        <f t="shared" si="65"/>
        <v>ZAR44463</v>
      </c>
      <c r="C4189" s="36" t="s">
        <v>333</v>
      </c>
      <c r="D4189" s="63">
        <v>8.473E-2</v>
      </c>
      <c r="E4189" s="64">
        <v>44463</v>
      </c>
      <c r="F4189" s="65">
        <v>44465</v>
      </c>
      <c r="G4189" s="64">
        <v>44463.917867824071</v>
      </c>
    </row>
    <row r="4190" spans="1:7" outlineLevel="1" x14ac:dyDescent="0.25">
      <c r="A4190" t="s">
        <v>109</v>
      </c>
      <c r="B4190" t="str">
        <f t="shared" si="65"/>
        <v>ZAR44462</v>
      </c>
      <c r="C4190" s="36" t="s">
        <v>333</v>
      </c>
      <c r="D4190" s="63">
        <v>8.6099999999999996E-2</v>
      </c>
      <c r="E4190" s="64">
        <v>44462</v>
      </c>
      <c r="F4190" s="65">
        <v>44462</v>
      </c>
      <c r="G4190" s="64">
        <v>44462.917878587963</v>
      </c>
    </row>
    <row r="4191" spans="1:7" outlineLevel="1" x14ac:dyDescent="0.25">
      <c r="A4191" t="s">
        <v>109</v>
      </c>
      <c r="B4191" t="str">
        <f t="shared" si="65"/>
        <v>ZAR44461</v>
      </c>
      <c r="C4191" s="36" t="s">
        <v>333</v>
      </c>
      <c r="D4191" s="63">
        <v>8.6410000000000001E-2</v>
      </c>
      <c r="E4191" s="64">
        <v>44461</v>
      </c>
      <c r="F4191" s="65">
        <v>44461</v>
      </c>
      <c r="G4191" s="64">
        <v>44461.917839004629</v>
      </c>
    </row>
    <row r="4192" spans="1:7" outlineLevel="1" x14ac:dyDescent="0.25">
      <c r="A4192" t="s">
        <v>109</v>
      </c>
      <c r="B4192" t="str">
        <f t="shared" si="65"/>
        <v>ZAR44460</v>
      </c>
      <c r="C4192" s="36" t="s">
        <v>333</v>
      </c>
      <c r="D4192" s="63">
        <v>8.6260000000000003E-2</v>
      </c>
      <c r="E4192" s="64">
        <v>44460</v>
      </c>
      <c r="F4192" s="65">
        <v>44460</v>
      </c>
      <c r="G4192" s="64">
        <v>44460.917817013891</v>
      </c>
    </row>
    <row r="4193" spans="1:7" outlineLevel="1" x14ac:dyDescent="0.25">
      <c r="A4193" t="s">
        <v>109</v>
      </c>
      <c r="B4193" t="str">
        <f t="shared" si="65"/>
        <v>ZAR44459</v>
      </c>
      <c r="C4193" s="36" t="s">
        <v>333</v>
      </c>
      <c r="D4193" s="63">
        <v>8.6679999999999993E-2</v>
      </c>
      <c r="E4193" s="64">
        <v>44459</v>
      </c>
      <c r="F4193" s="65">
        <v>44459</v>
      </c>
      <c r="G4193" s="64">
        <v>44459.917747418978</v>
      </c>
    </row>
    <row r="4194" spans="1:7" outlineLevel="1" x14ac:dyDescent="0.25">
      <c r="A4194" t="s">
        <v>109</v>
      </c>
      <c r="B4194" t="str">
        <f t="shared" si="65"/>
        <v>ZAR44456</v>
      </c>
      <c r="C4194" s="36" t="s">
        <v>333</v>
      </c>
      <c r="D4194" s="63">
        <v>8.6480000000000001E-2</v>
      </c>
      <c r="E4194" s="64">
        <v>44456</v>
      </c>
      <c r="F4194" s="65">
        <v>44458</v>
      </c>
      <c r="G4194" s="64">
        <v>44456.917653553239</v>
      </c>
    </row>
    <row r="4195" spans="1:7" outlineLevel="1" x14ac:dyDescent="0.25">
      <c r="A4195" t="s">
        <v>109</v>
      </c>
      <c r="B4195" t="str">
        <f t="shared" si="65"/>
        <v>ZAR44455</v>
      </c>
      <c r="C4195" s="36" t="s">
        <v>333</v>
      </c>
      <c r="D4195" s="63">
        <v>8.6919999999999997E-2</v>
      </c>
      <c r="E4195" s="64">
        <v>44455</v>
      </c>
      <c r="F4195" s="65">
        <v>44455</v>
      </c>
      <c r="G4195" s="64">
        <v>44455.917641932872</v>
      </c>
    </row>
    <row r="4196" spans="1:7" outlineLevel="1" x14ac:dyDescent="0.25">
      <c r="A4196" t="s">
        <v>109</v>
      </c>
      <c r="B4196" t="str">
        <f t="shared" si="65"/>
        <v>ZAR44454</v>
      </c>
      <c r="C4196" s="36" t="s">
        <v>333</v>
      </c>
      <c r="D4196" s="63">
        <v>8.7830000000000005E-2</v>
      </c>
      <c r="E4196" s="64">
        <v>44454</v>
      </c>
      <c r="F4196" s="65">
        <v>44454</v>
      </c>
      <c r="G4196" s="64">
        <v>44454.917585960648</v>
      </c>
    </row>
    <row r="4197" spans="1:7" outlineLevel="1" x14ac:dyDescent="0.25">
      <c r="A4197" t="s">
        <v>109</v>
      </c>
      <c r="B4197" t="str">
        <f t="shared" si="65"/>
        <v>ZAR44453</v>
      </c>
      <c r="C4197" s="36" t="s">
        <v>333</v>
      </c>
      <c r="D4197" s="63">
        <v>8.8650000000000007E-2</v>
      </c>
      <c r="E4197" s="64">
        <v>44453</v>
      </c>
      <c r="F4197" s="65">
        <v>44453</v>
      </c>
      <c r="G4197" s="64">
        <v>44453.917549039354</v>
      </c>
    </row>
    <row r="4198" spans="1:7" outlineLevel="1" x14ac:dyDescent="0.25">
      <c r="A4198" t="s">
        <v>109</v>
      </c>
      <c r="B4198" t="str">
        <f t="shared" si="65"/>
        <v>ZAR44452</v>
      </c>
      <c r="C4198" s="36" t="s">
        <v>333</v>
      </c>
      <c r="D4198" s="63">
        <v>8.9399999999999993E-2</v>
      </c>
      <c r="E4198" s="64">
        <v>44452</v>
      </c>
      <c r="F4198" s="65">
        <v>44452</v>
      </c>
      <c r="G4198" s="64">
        <v>44452.917141053244</v>
      </c>
    </row>
    <row r="4199" spans="1:7" outlineLevel="1" x14ac:dyDescent="0.25">
      <c r="A4199" t="s">
        <v>109</v>
      </c>
      <c r="B4199" t="str">
        <f t="shared" si="65"/>
        <v>ZAR44449</v>
      </c>
      <c r="C4199" s="36" t="s">
        <v>333</v>
      </c>
      <c r="D4199" s="63">
        <v>8.9219999999999994E-2</v>
      </c>
      <c r="E4199" s="64">
        <v>44449</v>
      </c>
      <c r="F4199" s="65">
        <v>44451</v>
      </c>
      <c r="G4199" s="64">
        <v>44449.917072071759</v>
      </c>
    </row>
    <row r="4200" spans="1:7" outlineLevel="1" x14ac:dyDescent="0.25">
      <c r="A4200" t="s">
        <v>109</v>
      </c>
      <c r="B4200" t="str">
        <f t="shared" si="65"/>
        <v>ZAR44448</v>
      </c>
      <c r="C4200" s="36" t="s">
        <v>333</v>
      </c>
      <c r="D4200" s="63">
        <v>8.9340000000000003E-2</v>
      </c>
      <c r="E4200" s="64">
        <v>44448</v>
      </c>
      <c r="F4200" s="65">
        <v>44448</v>
      </c>
      <c r="G4200" s="64">
        <v>44448.916998726854</v>
      </c>
    </row>
    <row r="4201" spans="1:7" outlineLevel="1" x14ac:dyDescent="0.25">
      <c r="A4201" t="s">
        <v>109</v>
      </c>
      <c r="B4201" t="str">
        <f t="shared" si="65"/>
        <v>ZAR44447</v>
      </c>
      <c r="C4201" s="36" t="s">
        <v>333</v>
      </c>
      <c r="D4201" s="63">
        <v>8.9090000000000003E-2</v>
      </c>
      <c r="E4201" s="64">
        <v>44447</v>
      </c>
      <c r="F4201" s="65">
        <v>44447</v>
      </c>
      <c r="G4201" s="64">
        <v>44447.916981365743</v>
      </c>
    </row>
    <row r="4202" spans="1:7" outlineLevel="1" x14ac:dyDescent="0.25">
      <c r="A4202" t="s">
        <v>109</v>
      </c>
      <c r="B4202" t="str">
        <f t="shared" si="65"/>
        <v>ZAR44446</v>
      </c>
      <c r="C4202" s="36" t="s">
        <v>333</v>
      </c>
      <c r="D4202" s="63">
        <v>8.8200000000000001E-2</v>
      </c>
      <c r="E4202" s="64">
        <v>44446</v>
      </c>
      <c r="F4202" s="65">
        <v>44446</v>
      </c>
      <c r="G4202" s="64">
        <v>44446.91695471065</v>
      </c>
    </row>
    <row r="4203" spans="1:7" outlineLevel="1" x14ac:dyDescent="0.25">
      <c r="A4203" t="s">
        <v>109</v>
      </c>
      <c r="B4203" t="str">
        <f t="shared" si="65"/>
        <v>ZAR44442</v>
      </c>
      <c r="C4203" s="36" t="s">
        <v>333</v>
      </c>
      <c r="D4203" s="63">
        <v>8.7569999999999995E-2</v>
      </c>
      <c r="E4203" s="64">
        <v>44442</v>
      </c>
      <c r="F4203" s="65">
        <v>44445</v>
      </c>
      <c r="G4203" s="64">
        <v>44442.916798726852</v>
      </c>
    </row>
    <row r="4204" spans="1:7" outlineLevel="1" x14ac:dyDescent="0.25">
      <c r="A4204" t="s">
        <v>109</v>
      </c>
      <c r="B4204" t="str">
        <f t="shared" si="65"/>
        <v>ZAR44441</v>
      </c>
      <c r="C4204" s="36" t="s">
        <v>333</v>
      </c>
      <c r="D4204" s="63">
        <v>8.7169999999999997E-2</v>
      </c>
      <c r="E4204" s="64">
        <v>44441</v>
      </c>
      <c r="F4204" s="65">
        <v>44441</v>
      </c>
      <c r="G4204" s="64">
        <v>44441.916770370372</v>
      </c>
    </row>
    <row r="4205" spans="1:7" outlineLevel="1" x14ac:dyDescent="0.25">
      <c r="A4205" t="s">
        <v>109</v>
      </c>
      <c r="B4205" t="str">
        <f t="shared" si="65"/>
        <v>ZAR44440</v>
      </c>
      <c r="C4205" s="36" t="s">
        <v>333</v>
      </c>
      <c r="D4205" s="63">
        <v>8.7540000000000007E-2</v>
      </c>
      <c r="E4205" s="64">
        <v>44440</v>
      </c>
      <c r="F4205" s="65">
        <v>44440</v>
      </c>
      <c r="G4205" s="64">
        <v>44440.916771493059</v>
      </c>
    </row>
    <row r="4206" spans="1:7" outlineLevel="1" x14ac:dyDescent="0.25">
      <c r="A4206" t="s">
        <v>109</v>
      </c>
      <c r="B4206" t="str">
        <f t="shared" si="65"/>
        <v>ZAR44439</v>
      </c>
      <c r="C4206" s="36" t="s">
        <v>333</v>
      </c>
      <c r="D4206" s="63">
        <v>8.6870000000000003E-2</v>
      </c>
      <c r="E4206" s="64">
        <v>44439</v>
      </c>
      <c r="F4206" s="65">
        <v>44439</v>
      </c>
      <c r="G4206" s="64">
        <v>44439.920156793982</v>
      </c>
    </row>
    <row r="4207" spans="1:7" outlineLevel="1" x14ac:dyDescent="0.25">
      <c r="A4207" t="s">
        <v>109</v>
      </c>
      <c r="B4207" t="str">
        <f t="shared" si="65"/>
        <v>ZAR44438</v>
      </c>
      <c r="C4207" s="36" t="s">
        <v>333</v>
      </c>
      <c r="D4207" s="63">
        <v>8.6059999999999998E-2</v>
      </c>
      <c r="E4207" s="64">
        <v>44438</v>
      </c>
      <c r="F4207" s="65">
        <v>44438</v>
      </c>
      <c r="G4207" s="64">
        <v>44438.92015578704</v>
      </c>
    </row>
    <row r="4208" spans="1:7" outlineLevel="1" x14ac:dyDescent="0.25">
      <c r="A4208" t="s">
        <v>109</v>
      </c>
      <c r="B4208" t="str">
        <f t="shared" si="65"/>
        <v>ZAR44435</v>
      </c>
      <c r="C4208" s="36" t="s">
        <v>333</v>
      </c>
      <c r="D4208" s="63">
        <v>8.5459999999999994E-2</v>
      </c>
      <c r="E4208" s="64">
        <v>44435</v>
      </c>
      <c r="F4208" s="65">
        <v>44437</v>
      </c>
      <c r="G4208" s="64">
        <v>44435.920084837962</v>
      </c>
    </row>
    <row r="4209" spans="1:7" outlineLevel="1" x14ac:dyDescent="0.25">
      <c r="A4209" t="s">
        <v>109</v>
      </c>
      <c r="B4209" t="str">
        <f t="shared" si="65"/>
        <v>ZAR44434</v>
      </c>
      <c r="C4209" s="36" t="s">
        <v>333</v>
      </c>
      <c r="D4209" s="63">
        <v>8.4750000000000006E-2</v>
      </c>
      <c r="E4209" s="64">
        <v>44434</v>
      </c>
      <c r="F4209" s="65">
        <v>44434</v>
      </c>
      <c r="G4209" s="64">
        <v>44434.919944907408</v>
      </c>
    </row>
    <row r="4210" spans="1:7" outlineLevel="1" x14ac:dyDescent="0.25">
      <c r="A4210" t="s">
        <v>109</v>
      </c>
      <c r="B4210" t="str">
        <f t="shared" si="65"/>
        <v>ZAR44433</v>
      </c>
      <c r="C4210" s="36" t="s">
        <v>333</v>
      </c>
      <c r="D4210" s="63">
        <v>8.4309999999999996E-2</v>
      </c>
      <c r="E4210" s="64">
        <v>44433</v>
      </c>
      <c r="F4210" s="65">
        <v>44433</v>
      </c>
      <c r="G4210" s="64">
        <v>44433.919950543983</v>
      </c>
    </row>
    <row r="4211" spans="1:7" outlineLevel="1" x14ac:dyDescent="0.25">
      <c r="A4211" t="s">
        <v>109</v>
      </c>
      <c r="B4211" t="str">
        <f t="shared" si="65"/>
        <v>ZAR44432</v>
      </c>
      <c r="C4211" s="36" t="s">
        <v>333</v>
      </c>
      <c r="D4211" s="63">
        <v>8.3930000000000005E-2</v>
      </c>
      <c r="E4211" s="64">
        <v>44432</v>
      </c>
      <c r="F4211" s="65">
        <v>44432</v>
      </c>
      <c r="G4211" s="64">
        <v>44432.919876006941</v>
      </c>
    </row>
    <row r="4212" spans="1:7" outlineLevel="1" x14ac:dyDescent="0.25">
      <c r="A4212" t="s">
        <v>109</v>
      </c>
      <c r="B4212" t="str">
        <f t="shared" si="65"/>
        <v>ZAR44431</v>
      </c>
      <c r="C4212" s="36" t="s">
        <v>333</v>
      </c>
      <c r="D4212" s="63">
        <v>8.3659999999999998E-2</v>
      </c>
      <c r="E4212" s="64">
        <v>44431</v>
      </c>
      <c r="F4212" s="65">
        <v>44431</v>
      </c>
      <c r="G4212" s="64">
        <v>44431.919861076392</v>
      </c>
    </row>
    <row r="4213" spans="1:7" outlineLevel="1" x14ac:dyDescent="0.25">
      <c r="A4213" t="s">
        <v>109</v>
      </c>
      <c r="B4213" t="str">
        <f t="shared" si="65"/>
        <v>ZAR44428</v>
      </c>
      <c r="C4213" s="36" t="s">
        <v>333</v>
      </c>
      <c r="D4213" s="63">
        <v>8.3919999999999995E-2</v>
      </c>
      <c r="E4213" s="64">
        <v>44428</v>
      </c>
      <c r="F4213" s="65">
        <v>44430</v>
      </c>
      <c r="G4213" s="64">
        <v>44428.918752627316</v>
      </c>
    </row>
    <row r="4214" spans="1:7" outlineLevel="1" x14ac:dyDescent="0.25">
      <c r="A4214" t="s">
        <v>109</v>
      </c>
      <c r="B4214" t="str">
        <f t="shared" si="65"/>
        <v>ZAR44427</v>
      </c>
      <c r="C4214" s="36" t="s">
        <v>333</v>
      </c>
      <c r="D4214" s="63">
        <v>8.4250000000000005E-2</v>
      </c>
      <c r="E4214" s="64">
        <v>44427</v>
      </c>
      <c r="F4214" s="65">
        <v>44427</v>
      </c>
      <c r="G4214" s="64">
        <v>44427.918716400462</v>
      </c>
    </row>
    <row r="4215" spans="1:7" outlineLevel="1" x14ac:dyDescent="0.25">
      <c r="A4215" t="s">
        <v>109</v>
      </c>
      <c r="B4215" t="str">
        <f t="shared" si="65"/>
        <v>ZAR44426</v>
      </c>
      <c r="C4215" s="36" t="s">
        <v>333</v>
      </c>
      <c r="D4215" s="63">
        <v>8.455E-2</v>
      </c>
      <c r="E4215" s="64">
        <v>44426</v>
      </c>
      <c r="F4215" s="65">
        <v>44426</v>
      </c>
      <c r="G4215" s="64">
        <v>44426.918656631948</v>
      </c>
    </row>
    <row r="4216" spans="1:7" outlineLevel="1" x14ac:dyDescent="0.25">
      <c r="A4216" t="s">
        <v>109</v>
      </c>
      <c r="B4216" t="str">
        <f t="shared" si="65"/>
        <v>ZAR44425</v>
      </c>
      <c r="C4216" s="36" t="s">
        <v>333</v>
      </c>
      <c r="D4216" s="63">
        <v>8.473E-2</v>
      </c>
      <c r="E4216" s="64">
        <v>44425</v>
      </c>
      <c r="F4216" s="65">
        <v>44425</v>
      </c>
      <c r="G4216" s="64">
        <v>44425.918660914351</v>
      </c>
    </row>
    <row r="4217" spans="1:7" outlineLevel="1" x14ac:dyDescent="0.25">
      <c r="A4217" t="s">
        <v>109</v>
      </c>
      <c r="B4217" t="str">
        <f t="shared" si="65"/>
        <v>ZAR44424</v>
      </c>
      <c r="C4217" s="36" t="s">
        <v>333</v>
      </c>
      <c r="D4217" s="63">
        <v>8.4930000000000005E-2</v>
      </c>
      <c r="E4217" s="64">
        <v>44424</v>
      </c>
      <c r="F4217" s="65">
        <v>44424</v>
      </c>
      <c r="G4217" s="64">
        <v>44424.918611493056</v>
      </c>
    </row>
    <row r="4218" spans="1:7" outlineLevel="1" x14ac:dyDescent="0.25">
      <c r="A4218" t="s">
        <v>109</v>
      </c>
      <c r="B4218" t="str">
        <f t="shared" si="65"/>
        <v>ZAR44421</v>
      </c>
      <c r="C4218" s="36" t="s">
        <v>333</v>
      </c>
      <c r="D4218" s="63">
        <v>8.4889999999999993E-2</v>
      </c>
      <c r="E4218" s="64">
        <v>44421</v>
      </c>
      <c r="F4218" s="65">
        <v>44423</v>
      </c>
      <c r="G4218" s="64">
        <v>44421.918543518521</v>
      </c>
    </row>
    <row r="4219" spans="1:7" outlineLevel="1" x14ac:dyDescent="0.25">
      <c r="A4219" t="s">
        <v>109</v>
      </c>
      <c r="B4219" t="str">
        <f t="shared" si="65"/>
        <v>ZAR44420</v>
      </c>
      <c r="C4219" s="36" t="s">
        <v>333</v>
      </c>
      <c r="D4219" s="63">
        <v>8.4769999999999998E-2</v>
      </c>
      <c r="E4219" s="64">
        <v>44420</v>
      </c>
      <c r="F4219" s="65">
        <v>44420</v>
      </c>
      <c r="G4219" s="64">
        <v>44420.918509293981</v>
      </c>
    </row>
    <row r="4220" spans="1:7" outlineLevel="1" x14ac:dyDescent="0.25">
      <c r="A4220" t="s">
        <v>109</v>
      </c>
      <c r="B4220" t="str">
        <f t="shared" si="65"/>
        <v>ZAR44419</v>
      </c>
      <c r="C4220" s="36" t="s">
        <v>333</v>
      </c>
      <c r="D4220" s="63">
        <v>8.523E-2</v>
      </c>
      <c r="E4220" s="64">
        <v>44419</v>
      </c>
      <c r="F4220" s="65">
        <v>44419</v>
      </c>
      <c r="G4220" s="64">
        <v>44419.918441747686</v>
      </c>
    </row>
    <row r="4221" spans="1:7" outlineLevel="1" x14ac:dyDescent="0.25">
      <c r="A4221" t="s">
        <v>109</v>
      </c>
      <c r="B4221" t="str">
        <f t="shared" si="65"/>
        <v>ZAR44418</v>
      </c>
      <c r="C4221" s="36" t="s">
        <v>333</v>
      </c>
      <c r="D4221" s="63">
        <v>8.4650000000000003E-2</v>
      </c>
      <c r="E4221" s="64">
        <v>44418</v>
      </c>
      <c r="F4221" s="65">
        <v>44418</v>
      </c>
      <c r="G4221" s="64">
        <v>44418.918465277777</v>
      </c>
    </row>
    <row r="4222" spans="1:7" outlineLevel="1" x14ac:dyDescent="0.25">
      <c r="A4222" t="s">
        <v>109</v>
      </c>
      <c r="B4222" t="str">
        <f t="shared" si="65"/>
        <v>ZAR44417</v>
      </c>
      <c r="C4222" s="36" t="s">
        <v>333</v>
      </c>
      <c r="D4222" s="63">
        <v>8.5400000000000004E-2</v>
      </c>
      <c r="E4222" s="64">
        <v>44417</v>
      </c>
      <c r="F4222" s="65">
        <v>44417</v>
      </c>
      <c r="G4222" s="64">
        <v>44417.918424386575</v>
      </c>
    </row>
    <row r="4223" spans="1:7" outlineLevel="1" x14ac:dyDescent="0.25">
      <c r="A4223" t="s">
        <v>109</v>
      </c>
      <c r="B4223" t="str">
        <f t="shared" si="65"/>
        <v>ZAR44414</v>
      </c>
      <c r="C4223" s="36" t="s">
        <v>333</v>
      </c>
      <c r="D4223" s="63">
        <v>8.5919999999999996E-2</v>
      </c>
      <c r="E4223" s="64">
        <v>44414</v>
      </c>
      <c r="F4223" s="65">
        <v>44416</v>
      </c>
      <c r="G4223" s="64">
        <v>44414.918323576392</v>
      </c>
    </row>
    <row r="4224" spans="1:7" outlineLevel="1" x14ac:dyDescent="0.25">
      <c r="A4224" t="s">
        <v>109</v>
      </c>
      <c r="B4224" t="str">
        <f t="shared" si="65"/>
        <v>ZAR44413</v>
      </c>
      <c r="C4224" s="36" t="s">
        <v>333</v>
      </c>
      <c r="D4224" s="63">
        <v>8.6849999999999997E-2</v>
      </c>
      <c r="E4224" s="64">
        <v>44413</v>
      </c>
      <c r="F4224" s="65">
        <v>44413</v>
      </c>
      <c r="G4224" s="64">
        <v>44413.918310763889</v>
      </c>
    </row>
    <row r="4225" spans="1:7" outlineLevel="1" x14ac:dyDescent="0.25">
      <c r="A4225" t="s">
        <v>109</v>
      </c>
      <c r="B4225" t="str">
        <f t="shared" si="65"/>
        <v>ZAR44412</v>
      </c>
      <c r="C4225" s="36" t="s">
        <v>333</v>
      </c>
      <c r="D4225" s="63">
        <v>8.7499999999999994E-2</v>
      </c>
      <c r="E4225" s="64">
        <v>44412</v>
      </c>
      <c r="F4225" s="65">
        <v>44412</v>
      </c>
      <c r="G4225" s="64">
        <v>44412.918273298608</v>
      </c>
    </row>
    <row r="4226" spans="1:7" outlineLevel="1" x14ac:dyDescent="0.25">
      <c r="A4226" t="s">
        <v>109</v>
      </c>
      <c r="B4226" t="str">
        <f t="shared" si="65"/>
        <v>ZAR44411</v>
      </c>
      <c r="C4226" s="36" t="s">
        <v>333</v>
      </c>
      <c r="D4226" s="63">
        <v>8.745E-2</v>
      </c>
      <c r="E4226" s="64">
        <v>44411</v>
      </c>
      <c r="F4226" s="65">
        <v>44411</v>
      </c>
      <c r="G4226" s="64">
        <v>44411.918228668983</v>
      </c>
    </row>
    <row r="4227" spans="1:7" outlineLevel="1" x14ac:dyDescent="0.25">
      <c r="A4227" t="s">
        <v>109</v>
      </c>
      <c r="B4227" t="str">
        <f t="shared" si="65"/>
        <v>ZAR44407</v>
      </c>
      <c r="C4227" s="36" t="s">
        <v>333</v>
      </c>
      <c r="D4227" s="63">
        <v>8.5319999999999993E-2</v>
      </c>
      <c r="E4227" s="64">
        <v>44407</v>
      </c>
      <c r="F4227" s="65">
        <v>44410</v>
      </c>
      <c r="G4227" s="64">
        <v>44407.919968518516</v>
      </c>
    </row>
    <row r="4228" spans="1:7" outlineLevel="1" x14ac:dyDescent="0.25">
      <c r="A4228" t="s">
        <v>109</v>
      </c>
      <c r="B4228" t="str">
        <f t="shared" si="65"/>
        <v>ZAR44406</v>
      </c>
      <c r="C4228" s="36" t="s">
        <v>333</v>
      </c>
      <c r="D4228" s="63">
        <v>8.548E-2</v>
      </c>
      <c r="E4228" s="64">
        <v>44406</v>
      </c>
      <c r="F4228" s="65">
        <v>44406</v>
      </c>
      <c r="G4228" s="64">
        <v>44406.919904664355</v>
      </c>
    </row>
    <row r="4229" spans="1:7" outlineLevel="1" x14ac:dyDescent="0.25">
      <c r="A4229" t="s">
        <v>109</v>
      </c>
      <c r="B4229" t="str">
        <f t="shared" si="65"/>
        <v>ZAR44405</v>
      </c>
      <c r="C4229" s="36" t="s">
        <v>333</v>
      </c>
      <c r="D4229" s="63">
        <v>8.4790000000000004E-2</v>
      </c>
      <c r="E4229" s="64">
        <v>44405</v>
      </c>
      <c r="F4229" s="65">
        <v>44405</v>
      </c>
      <c r="G4229" s="64">
        <v>44405.919886111114</v>
      </c>
    </row>
    <row r="4230" spans="1:7" outlineLevel="1" x14ac:dyDescent="0.25">
      <c r="A4230" t="s">
        <v>109</v>
      </c>
      <c r="B4230" t="str">
        <f t="shared" ref="B4230:B4293" si="66">C4230&amp;E4230</f>
        <v>ZAR44404</v>
      </c>
      <c r="C4230" s="36" t="s">
        <v>333</v>
      </c>
      <c r="D4230" s="63">
        <v>8.4919999999999995E-2</v>
      </c>
      <c r="E4230" s="64">
        <v>44404</v>
      </c>
      <c r="F4230" s="65">
        <v>44404</v>
      </c>
      <c r="G4230" s="64">
        <v>44404.919855983797</v>
      </c>
    </row>
    <row r="4231" spans="1:7" outlineLevel="1" x14ac:dyDescent="0.25">
      <c r="A4231" t="s">
        <v>109</v>
      </c>
      <c r="B4231" t="str">
        <f t="shared" si="66"/>
        <v>ZAR44403</v>
      </c>
      <c r="C4231" s="36" t="s">
        <v>333</v>
      </c>
      <c r="D4231" s="63">
        <v>8.473E-2</v>
      </c>
      <c r="E4231" s="64">
        <v>44403</v>
      </c>
      <c r="F4231" s="65">
        <v>44403</v>
      </c>
      <c r="G4231" s="64">
        <v>44403.919816168978</v>
      </c>
    </row>
    <row r="4232" spans="1:7" outlineLevel="1" x14ac:dyDescent="0.25">
      <c r="A4232" t="s">
        <v>109</v>
      </c>
      <c r="B4232" t="str">
        <f t="shared" si="66"/>
        <v>ZAR44400</v>
      </c>
      <c r="C4232" s="36" t="s">
        <v>333</v>
      </c>
      <c r="D4232" s="63">
        <v>8.4940000000000002E-2</v>
      </c>
      <c r="E4232" s="64">
        <v>44400</v>
      </c>
      <c r="F4232" s="65">
        <v>44402</v>
      </c>
      <c r="G4232" s="64">
        <v>44400.920062534722</v>
      </c>
    </row>
    <row r="4233" spans="1:7" outlineLevel="1" x14ac:dyDescent="0.25">
      <c r="A4233" t="s">
        <v>109</v>
      </c>
      <c r="B4233" t="str">
        <f t="shared" si="66"/>
        <v>ZAR44399</v>
      </c>
      <c r="C4233" s="36" t="s">
        <v>333</v>
      </c>
      <c r="D4233" s="63">
        <v>8.5629999999999998E-2</v>
      </c>
      <c r="E4233" s="64">
        <v>44399</v>
      </c>
      <c r="F4233" s="65">
        <v>44399</v>
      </c>
      <c r="G4233" s="64">
        <v>44399.920058993055</v>
      </c>
    </row>
    <row r="4234" spans="1:7" outlineLevel="1" x14ac:dyDescent="0.25">
      <c r="A4234" t="s">
        <v>109</v>
      </c>
      <c r="B4234" t="str">
        <f t="shared" si="66"/>
        <v>ZAR44398</v>
      </c>
      <c r="C4234" s="36" t="s">
        <v>333</v>
      </c>
      <c r="D4234" s="63">
        <v>8.6190000000000003E-2</v>
      </c>
      <c r="E4234" s="64">
        <v>44398</v>
      </c>
      <c r="F4234" s="65">
        <v>44398</v>
      </c>
      <c r="G4234" s="64">
        <v>44398.919481446763</v>
      </c>
    </row>
    <row r="4235" spans="1:7" outlineLevel="1" x14ac:dyDescent="0.25">
      <c r="A4235" t="s">
        <v>109</v>
      </c>
      <c r="B4235" t="str">
        <f t="shared" si="66"/>
        <v>ZAR44397</v>
      </c>
      <c r="C4235" s="36" t="s">
        <v>333</v>
      </c>
      <c r="D4235" s="63">
        <v>8.702E-2</v>
      </c>
      <c r="E4235" s="64">
        <v>44397</v>
      </c>
      <c r="F4235" s="65">
        <v>44397</v>
      </c>
      <c r="G4235" s="64">
        <v>44397.919423692132</v>
      </c>
    </row>
    <row r="4236" spans="1:7" outlineLevel="1" x14ac:dyDescent="0.25">
      <c r="A4236" t="s">
        <v>109</v>
      </c>
      <c r="B4236" t="str">
        <f t="shared" si="66"/>
        <v>ZAR44396</v>
      </c>
      <c r="C4236" s="36" t="s">
        <v>333</v>
      </c>
      <c r="D4236" s="63">
        <v>8.7749999999999995E-2</v>
      </c>
      <c r="E4236" s="64">
        <v>44396</v>
      </c>
      <c r="F4236" s="65">
        <v>44396</v>
      </c>
      <c r="G4236" s="64">
        <v>44396.919414351854</v>
      </c>
    </row>
    <row r="4237" spans="1:7" outlineLevel="1" x14ac:dyDescent="0.25">
      <c r="A4237" t="s">
        <v>109</v>
      </c>
      <c r="B4237" t="str">
        <f t="shared" si="66"/>
        <v>ZAR44393</v>
      </c>
      <c r="C4237" s="36" t="s">
        <v>333</v>
      </c>
      <c r="D4237" s="63">
        <v>8.7410000000000002E-2</v>
      </c>
      <c r="E4237" s="64">
        <v>44393</v>
      </c>
      <c r="F4237" s="65">
        <v>44395</v>
      </c>
      <c r="G4237" s="64">
        <v>44393.919365127316</v>
      </c>
    </row>
    <row r="4238" spans="1:7" outlineLevel="1" x14ac:dyDescent="0.25">
      <c r="A4238" t="s">
        <v>109</v>
      </c>
      <c r="B4238" t="str">
        <f t="shared" si="66"/>
        <v>ZAR44392</v>
      </c>
      <c r="C4238" s="36" t="s">
        <v>333</v>
      </c>
      <c r="D4238" s="63">
        <v>8.6319999999999994E-2</v>
      </c>
      <c r="E4238" s="64">
        <v>44392</v>
      </c>
      <c r="F4238" s="65">
        <v>44392</v>
      </c>
      <c r="G4238" s="64">
        <v>44392.919299687499</v>
      </c>
    </row>
    <row r="4239" spans="1:7" outlineLevel="1" x14ac:dyDescent="0.25">
      <c r="A4239" t="s">
        <v>109</v>
      </c>
      <c r="B4239" t="str">
        <f t="shared" si="66"/>
        <v>ZAR44391</v>
      </c>
      <c r="C4239" s="36" t="s">
        <v>333</v>
      </c>
      <c r="D4239" s="63">
        <v>8.584E-2</v>
      </c>
      <c r="E4239" s="64">
        <v>44391</v>
      </c>
      <c r="F4239" s="65">
        <v>44391</v>
      </c>
      <c r="G4239" s="64">
        <v>44391.919279594906</v>
      </c>
    </row>
    <row r="4240" spans="1:7" outlineLevel="1" x14ac:dyDescent="0.25">
      <c r="A4240" t="s">
        <v>109</v>
      </c>
      <c r="B4240" t="str">
        <f t="shared" si="66"/>
        <v>ZAR44390</v>
      </c>
      <c r="C4240" s="36" t="s">
        <v>333</v>
      </c>
      <c r="D4240" s="63">
        <v>8.541E-2</v>
      </c>
      <c r="E4240" s="64">
        <v>44390</v>
      </c>
      <c r="F4240" s="65">
        <v>44390</v>
      </c>
      <c r="G4240" s="64">
        <v>44390.919258182868</v>
      </c>
    </row>
    <row r="4241" spans="1:7" outlineLevel="1" x14ac:dyDescent="0.25">
      <c r="A4241" t="s">
        <v>109</v>
      </c>
      <c r="B4241" t="str">
        <f t="shared" si="66"/>
        <v>ZAR44389</v>
      </c>
      <c r="C4241" s="36" t="s">
        <v>333</v>
      </c>
      <c r="D4241" s="63">
        <v>8.6499999999999994E-2</v>
      </c>
      <c r="E4241" s="64">
        <v>44389</v>
      </c>
      <c r="F4241" s="65">
        <v>44389</v>
      </c>
      <c r="G4241" s="64">
        <v>44389.919246030091</v>
      </c>
    </row>
    <row r="4242" spans="1:7" outlineLevel="1" x14ac:dyDescent="0.25">
      <c r="A4242" t="s">
        <v>109</v>
      </c>
      <c r="B4242" t="str">
        <f t="shared" si="66"/>
        <v>ZAR44386</v>
      </c>
      <c r="C4242" s="36" t="s">
        <v>333</v>
      </c>
      <c r="D4242" s="63">
        <v>8.7559999999999999E-2</v>
      </c>
      <c r="E4242" s="64">
        <v>44386</v>
      </c>
      <c r="F4242" s="65">
        <v>44388</v>
      </c>
      <c r="G4242" s="64">
        <v>44386.919127974536</v>
      </c>
    </row>
    <row r="4243" spans="1:7" outlineLevel="1" x14ac:dyDescent="0.25">
      <c r="A4243" t="s">
        <v>109</v>
      </c>
      <c r="B4243" t="str">
        <f t="shared" si="66"/>
        <v>ZAR44385</v>
      </c>
      <c r="C4243" s="36" t="s">
        <v>333</v>
      </c>
      <c r="D4243" s="63">
        <v>8.7489999999999998E-2</v>
      </c>
      <c r="E4243" s="64">
        <v>44385</v>
      </c>
      <c r="F4243" s="65">
        <v>44385</v>
      </c>
      <c r="G4243" s="64">
        <v>44385.91910806713</v>
      </c>
    </row>
    <row r="4244" spans="1:7" outlineLevel="1" x14ac:dyDescent="0.25">
      <c r="A4244" t="s">
        <v>109</v>
      </c>
      <c r="B4244" t="str">
        <f t="shared" si="66"/>
        <v>ZAR44384</v>
      </c>
      <c r="C4244" s="36" t="s">
        <v>333</v>
      </c>
      <c r="D4244" s="63">
        <v>8.7099999999999997E-2</v>
      </c>
      <c r="E4244" s="64">
        <v>44384</v>
      </c>
      <c r="F4244" s="65">
        <v>44384</v>
      </c>
      <c r="G4244" s="64">
        <v>44384.919045949071</v>
      </c>
    </row>
    <row r="4245" spans="1:7" outlineLevel="1" x14ac:dyDescent="0.25">
      <c r="A4245" t="s">
        <v>109</v>
      </c>
      <c r="B4245" t="str">
        <f t="shared" si="66"/>
        <v>ZAR44383</v>
      </c>
      <c r="C4245" s="36" t="s">
        <v>333</v>
      </c>
      <c r="D4245" s="63">
        <v>8.6790000000000006E-2</v>
      </c>
      <c r="E4245" s="64">
        <v>44383</v>
      </c>
      <c r="F4245" s="65">
        <v>44383</v>
      </c>
      <c r="G4245" s="64">
        <v>44383.919047569441</v>
      </c>
    </row>
    <row r="4246" spans="1:7" outlineLevel="1" x14ac:dyDescent="0.25">
      <c r="A4246" t="s">
        <v>109</v>
      </c>
      <c r="B4246" t="str">
        <f t="shared" si="66"/>
        <v>ZAR44382</v>
      </c>
      <c r="C4246" s="36" t="s">
        <v>333</v>
      </c>
      <c r="D4246" s="63">
        <v>8.6629999999999999E-2</v>
      </c>
      <c r="E4246" s="64">
        <v>44382</v>
      </c>
      <c r="F4246" s="65">
        <v>44382</v>
      </c>
      <c r="G4246" s="64">
        <v>44382.91898545139</v>
      </c>
    </row>
    <row r="4247" spans="1:7" outlineLevel="1" x14ac:dyDescent="0.25">
      <c r="A4247" t="s">
        <v>109</v>
      </c>
      <c r="B4247" t="str">
        <f t="shared" si="66"/>
        <v>ZAR44379</v>
      </c>
      <c r="C4247" s="36" t="s">
        <v>333</v>
      </c>
      <c r="D4247" s="63">
        <v>8.6419999999999997E-2</v>
      </c>
      <c r="E4247" s="64">
        <v>44379</v>
      </c>
      <c r="F4247" s="65">
        <v>44381</v>
      </c>
      <c r="G4247" s="64">
        <v>44379.918892048612</v>
      </c>
    </row>
    <row r="4248" spans="1:7" outlineLevel="1" x14ac:dyDescent="0.25">
      <c r="A4248" t="s">
        <v>109</v>
      </c>
      <c r="B4248" t="str">
        <f t="shared" si="66"/>
        <v>ZAR44377</v>
      </c>
      <c r="C4248" s="36" t="s">
        <v>333</v>
      </c>
      <c r="D4248" s="63">
        <v>8.6739999999999998E-2</v>
      </c>
      <c r="E4248" s="64">
        <v>44377</v>
      </c>
      <c r="F4248" s="65">
        <v>44378</v>
      </c>
      <c r="G4248" s="64">
        <v>44377.918869212961</v>
      </c>
    </row>
    <row r="4249" spans="1:7" outlineLevel="1" x14ac:dyDescent="0.25">
      <c r="A4249" t="s">
        <v>109</v>
      </c>
      <c r="B4249" t="str">
        <f t="shared" si="66"/>
        <v>ZAR44376</v>
      </c>
      <c r="C4249" s="36" t="s">
        <v>333</v>
      </c>
      <c r="D4249" s="63">
        <v>8.6330000000000004E-2</v>
      </c>
      <c r="E4249" s="64">
        <v>44376</v>
      </c>
      <c r="F4249" s="65">
        <v>44376</v>
      </c>
      <c r="G4249" s="64">
        <v>44376.918810300929</v>
      </c>
    </row>
    <row r="4250" spans="1:7" outlineLevel="1" x14ac:dyDescent="0.25">
      <c r="A4250" t="s">
        <v>109</v>
      </c>
      <c r="B4250" t="str">
        <f t="shared" si="66"/>
        <v>ZAR44375</v>
      </c>
      <c r="C4250" s="36" t="s">
        <v>333</v>
      </c>
      <c r="D4250" s="63">
        <v>8.6650000000000005E-2</v>
      </c>
      <c r="E4250" s="64">
        <v>44375</v>
      </c>
      <c r="F4250" s="65">
        <v>44375</v>
      </c>
      <c r="G4250" s="64">
        <v>44375.918770104166</v>
      </c>
    </row>
    <row r="4251" spans="1:7" outlineLevel="1" x14ac:dyDescent="0.25">
      <c r="A4251" t="s">
        <v>109</v>
      </c>
      <c r="B4251" t="str">
        <f t="shared" si="66"/>
        <v>ZAR44372</v>
      </c>
      <c r="C4251" s="36" t="s">
        <v>333</v>
      </c>
      <c r="D4251" s="63">
        <v>8.7139999999999995E-2</v>
      </c>
      <c r="E4251" s="64">
        <v>44372</v>
      </c>
      <c r="F4251" s="65">
        <v>44374</v>
      </c>
      <c r="G4251" s="64">
        <v>44372.91870185185</v>
      </c>
    </row>
    <row r="4252" spans="1:7" outlineLevel="1" x14ac:dyDescent="0.25">
      <c r="A4252" t="s">
        <v>109</v>
      </c>
      <c r="B4252" t="str">
        <f t="shared" si="66"/>
        <v>ZAR44371</v>
      </c>
      <c r="C4252" s="36" t="s">
        <v>333</v>
      </c>
      <c r="D4252" s="63">
        <v>8.6660000000000001E-2</v>
      </c>
      <c r="E4252" s="64">
        <v>44371</v>
      </c>
      <c r="F4252" s="65">
        <v>44371</v>
      </c>
      <c r="G4252" s="64">
        <v>44371.919384872686</v>
      </c>
    </row>
    <row r="4253" spans="1:7" outlineLevel="1" x14ac:dyDescent="0.25">
      <c r="A4253" t="s">
        <v>109</v>
      </c>
      <c r="B4253" t="str">
        <f t="shared" si="66"/>
        <v>ZAR44370</v>
      </c>
      <c r="C4253" s="36" t="s">
        <v>333</v>
      </c>
      <c r="D4253" s="63">
        <v>8.6540000000000006E-2</v>
      </c>
      <c r="E4253" s="64">
        <v>44370</v>
      </c>
      <c r="F4253" s="65">
        <v>44370</v>
      </c>
      <c r="G4253" s="64">
        <v>44370.919366817128</v>
      </c>
    </row>
    <row r="4254" spans="1:7" outlineLevel="1" x14ac:dyDescent="0.25">
      <c r="A4254" t="s">
        <v>109</v>
      </c>
      <c r="B4254" t="str">
        <f t="shared" si="66"/>
        <v>ZAR44369</v>
      </c>
      <c r="C4254" s="36" t="s">
        <v>333</v>
      </c>
      <c r="D4254" s="63">
        <v>8.6349999999999996E-2</v>
      </c>
      <c r="E4254" s="64">
        <v>44369</v>
      </c>
      <c r="F4254" s="65">
        <v>44369</v>
      </c>
      <c r="G4254" s="64">
        <v>44369.919342939815</v>
      </c>
    </row>
    <row r="4255" spans="1:7" outlineLevel="1" x14ac:dyDescent="0.25">
      <c r="A4255" t="s">
        <v>109</v>
      </c>
      <c r="B4255" t="str">
        <f t="shared" si="66"/>
        <v>ZAR44368</v>
      </c>
      <c r="C4255" s="36" t="s">
        <v>333</v>
      </c>
      <c r="D4255" s="63">
        <v>8.6900000000000005E-2</v>
      </c>
      <c r="E4255" s="64">
        <v>44368</v>
      </c>
      <c r="F4255" s="65">
        <v>44368</v>
      </c>
      <c r="G4255" s="64">
        <v>44368.918054710652</v>
      </c>
    </row>
    <row r="4256" spans="1:7" outlineLevel="1" x14ac:dyDescent="0.25">
      <c r="A4256" t="s">
        <v>109</v>
      </c>
      <c r="B4256" t="str">
        <f t="shared" si="66"/>
        <v>ZAR44365</v>
      </c>
      <c r="C4256" s="36" t="s">
        <v>333</v>
      </c>
      <c r="D4256" s="63">
        <v>8.6980000000000002E-2</v>
      </c>
      <c r="E4256" s="64">
        <v>44365</v>
      </c>
      <c r="F4256" s="65">
        <v>44367</v>
      </c>
      <c r="G4256" s="64">
        <v>44365.918205787035</v>
      </c>
    </row>
    <row r="4257" spans="1:7" outlineLevel="1" x14ac:dyDescent="0.25">
      <c r="A4257" t="s">
        <v>109</v>
      </c>
      <c r="B4257" t="str">
        <f t="shared" si="66"/>
        <v>ZAR44364</v>
      </c>
      <c r="C4257" s="36" t="s">
        <v>333</v>
      </c>
      <c r="D4257" s="63">
        <v>8.7550000000000003E-2</v>
      </c>
      <c r="E4257" s="64">
        <v>44364</v>
      </c>
      <c r="F4257" s="65">
        <v>44364</v>
      </c>
      <c r="G4257" s="64">
        <v>44364.918171180558</v>
      </c>
    </row>
    <row r="4258" spans="1:7" outlineLevel="1" x14ac:dyDescent="0.25">
      <c r="A4258" t="s">
        <v>109</v>
      </c>
      <c r="B4258" t="str">
        <f t="shared" si="66"/>
        <v>ZAR44363</v>
      </c>
      <c r="C4258" s="36" t="s">
        <v>333</v>
      </c>
      <c r="D4258" s="63">
        <v>8.8429999999999995E-2</v>
      </c>
      <c r="E4258" s="64">
        <v>44363</v>
      </c>
      <c r="F4258" s="65">
        <v>44363</v>
      </c>
      <c r="G4258" s="64">
        <v>44363.918124571763</v>
      </c>
    </row>
    <row r="4259" spans="1:7" outlineLevel="1" x14ac:dyDescent="0.25">
      <c r="A4259" t="s">
        <v>109</v>
      </c>
      <c r="B4259" t="str">
        <f t="shared" si="66"/>
        <v>ZAR44362</v>
      </c>
      <c r="C4259" s="36" t="s">
        <v>333</v>
      </c>
      <c r="D4259" s="63">
        <v>8.8319999999999996E-2</v>
      </c>
      <c r="E4259" s="64">
        <v>44362</v>
      </c>
      <c r="F4259" s="65">
        <v>44362</v>
      </c>
      <c r="G4259" s="64">
        <v>44362.918103124997</v>
      </c>
    </row>
    <row r="4260" spans="1:7" outlineLevel="1" x14ac:dyDescent="0.25">
      <c r="A4260" t="s">
        <v>109</v>
      </c>
      <c r="B4260" t="str">
        <f t="shared" si="66"/>
        <v>ZAR44361</v>
      </c>
      <c r="C4260" s="36" t="s">
        <v>333</v>
      </c>
      <c r="D4260" s="63">
        <v>8.8220000000000007E-2</v>
      </c>
      <c r="E4260" s="64">
        <v>44361</v>
      </c>
      <c r="F4260" s="65">
        <v>44361</v>
      </c>
      <c r="G4260" s="64">
        <v>44361.918090196756</v>
      </c>
    </row>
    <row r="4261" spans="1:7" outlineLevel="1" x14ac:dyDescent="0.25">
      <c r="A4261" t="s">
        <v>109</v>
      </c>
      <c r="B4261" t="str">
        <f t="shared" si="66"/>
        <v>ZAR44358</v>
      </c>
      <c r="C4261" s="36" t="s">
        <v>333</v>
      </c>
      <c r="D4261" s="63">
        <v>8.8650000000000007E-2</v>
      </c>
      <c r="E4261" s="64">
        <v>44358</v>
      </c>
      <c r="F4261" s="65">
        <v>44360</v>
      </c>
      <c r="G4261" s="64">
        <v>44358.917920173611</v>
      </c>
    </row>
    <row r="4262" spans="1:7" outlineLevel="1" x14ac:dyDescent="0.25">
      <c r="A4262" t="s">
        <v>109</v>
      </c>
      <c r="B4262" t="str">
        <f t="shared" si="66"/>
        <v>ZAR44357</v>
      </c>
      <c r="C4262" s="36" t="s">
        <v>333</v>
      </c>
      <c r="D4262" s="63">
        <v>8.8849999999999998E-2</v>
      </c>
      <c r="E4262" s="64">
        <v>44357</v>
      </c>
      <c r="F4262" s="65">
        <v>44357</v>
      </c>
      <c r="G4262" s="64">
        <v>44357.917892511578</v>
      </c>
    </row>
    <row r="4263" spans="1:7" outlineLevel="1" x14ac:dyDescent="0.25">
      <c r="A4263" t="s">
        <v>109</v>
      </c>
      <c r="B4263" t="str">
        <f t="shared" si="66"/>
        <v>ZAR44356</v>
      </c>
      <c r="C4263" s="36" t="s">
        <v>333</v>
      </c>
      <c r="D4263" s="63">
        <v>8.8520000000000001E-2</v>
      </c>
      <c r="E4263" s="64">
        <v>44356</v>
      </c>
      <c r="F4263" s="65">
        <v>44356</v>
      </c>
      <c r="G4263" s="64">
        <v>44356.91785795139</v>
      </c>
    </row>
    <row r="4264" spans="1:7" outlineLevel="1" x14ac:dyDescent="0.25">
      <c r="A4264" t="s">
        <v>109</v>
      </c>
      <c r="B4264" t="str">
        <f t="shared" si="66"/>
        <v>ZAR44355</v>
      </c>
      <c r="C4264" s="36" t="s">
        <v>333</v>
      </c>
      <c r="D4264" s="63">
        <v>8.9169999999999999E-2</v>
      </c>
      <c r="E4264" s="64">
        <v>44355</v>
      </c>
      <c r="F4264" s="65">
        <v>44355</v>
      </c>
      <c r="G4264" s="64">
        <v>44355.917863807874</v>
      </c>
    </row>
    <row r="4265" spans="1:7" outlineLevel="1" x14ac:dyDescent="0.25">
      <c r="A4265" t="s">
        <v>109</v>
      </c>
      <c r="B4265" t="str">
        <f t="shared" si="66"/>
        <v>ZAR44354</v>
      </c>
      <c r="C4265" s="36" t="s">
        <v>333</v>
      </c>
      <c r="D4265" s="63">
        <v>8.9319999999999997E-2</v>
      </c>
      <c r="E4265" s="64">
        <v>44354</v>
      </c>
      <c r="F4265" s="65">
        <v>44354</v>
      </c>
      <c r="G4265" s="64">
        <v>44354.917840312497</v>
      </c>
    </row>
    <row r="4266" spans="1:7" outlineLevel="1" x14ac:dyDescent="0.25">
      <c r="A4266" t="s">
        <v>109</v>
      </c>
      <c r="B4266" t="str">
        <f t="shared" si="66"/>
        <v>ZAR44351</v>
      </c>
      <c r="C4266" s="36" t="s">
        <v>333</v>
      </c>
      <c r="D4266" s="63">
        <v>8.9660000000000004E-2</v>
      </c>
      <c r="E4266" s="64">
        <v>44351</v>
      </c>
      <c r="F4266" s="65">
        <v>44353</v>
      </c>
      <c r="G4266" s="64">
        <v>44351.917715474534</v>
      </c>
    </row>
    <row r="4267" spans="1:7" outlineLevel="1" x14ac:dyDescent="0.25">
      <c r="A4267" t="s">
        <v>109</v>
      </c>
      <c r="B4267" t="str">
        <f t="shared" si="66"/>
        <v>ZAR44350</v>
      </c>
      <c r="C4267" s="36" t="s">
        <v>333</v>
      </c>
      <c r="D4267" s="63">
        <v>8.881E-2</v>
      </c>
      <c r="E4267" s="64">
        <v>44350</v>
      </c>
      <c r="F4267" s="65">
        <v>44350</v>
      </c>
      <c r="G4267" s="64">
        <v>44350.917738159726</v>
      </c>
    </row>
    <row r="4268" spans="1:7" outlineLevel="1" x14ac:dyDescent="0.25">
      <c r="A4268" t="s">
        <v>109</v>
      </c>
      <c r="B4268" t="str">
        <f t="shared" si="66"/>
        <v>ZAR44349</v>
      </c>
      <c r="C4268" s="36" t="s">
        <v>333</v>
      </c>
      <c r="D4268" s="63">
        <v>8.8620000000000004E-2</v>
      </c>
      <c r="E4268" s="64">
        <v>44349</v>
      </c>
      <c r="F4268" s="65">
        <v>44349</v>
      </c>
      <c r="G4268" s="64">
        <v>44349.917708136571</v>
      </c>
    </row>
    <row r="4269" spans="1:7" outlineLevel="1" x14ac:dyDescent="0.25">
      <c r="A4269" t="s">
        <v>109</v>
      </c>
      <c r="B4269" t="str">
        <f t="shared" si="66"/>
        <v>ZAR44348</v>
      </c>
      <c r="C4269" s="36" t="s">
        <v>333</v>
      </c>
      <c r="D4269" s="63">
        <v>8.7499999999999994E-2</v>
      </c>
      <c r="E4269" s="64">
        <v>44348</v>
      </c>
      <c r="F4269" s="65">
        <v>44348</v>
      </c>
      <c r="G4269" s="64">
        <v>44348.917672071759</v>
      </c>
    </row>
    <row r="4270" spans="1:7" outlineLevel="1" x14ac:dyDescent="0.25">
      <c r="A4270" t="s">
        <v>109</v>
      </c>
      <c r="B4270" t="str">
        <f t="shared" si="66"/>
        <v>ZAR44347</v>
      </c>
      <c r="C4270" s="36" t="s">
        <v>333</v>
      </c>
      <c r="D4270" s="63">
        <v>8.7819999999999995E-2</v>
      </c>
      <c r="E4270" s="64">
        <v>44347</v>
      </c>
      <c r="F4270" s="65">
        <v>44347</v>
      </c>
      <c r="G4270" s="64">
        <v>44347.917655173609</v>
      </c>
    </row>
    <row r="4271" spans="1:7" outlineLevel="1" x14ac:dyDescent="0.25">
      <c r="A4271" t="s">
        <v>109</v>
      </c>
      <c r="B4271" t="str">
        <f t="shared" si="66"/>
        <v>ZAR44344</v>
      </c>
      <c r="C4271" s="36" t="s">
        <v>333</v>
      </c>
      <c r="D4271" s="63">
        <v>8.7679999999999994E-2</v>
      </c>
      <c r="E4271" s="64">
        <v>44344</v>
      </c>
      <c r="F4271" s="65">
        <v>44346</v>
      </c>
      <c r="G4271" s="64">
        <v>44344.917453703703</v>
      </c>
    </row>
    <row r="4272" spans="1:7" outlineLevel="1" x14ac:dyDescent="0.25">
      <c r="A4272" t="s">
        <v>109</v>
      </c>
      <c r="B4272" t="str">
        <f t="shared" si="66"/>
        <v>ZAR44343</v>
      </c>
      <c r="C4272" s="36" t="s">
        <v>333</v>
      </c>
      <c r="D4272" s="63">
        <v>8.7730000000000002E-2</v>
      </c>
      <c r="E4272" s="64">
        <v>44343</v>
      </c>
      <c r="F4272" s="65">
        <v>44343</v>
      </c>
      <c r="G4272" s="64">
        <v>44343.917387303241</v>
      </c>
    </row>
    <row r="4273" spans="1:7" outlineLevel="1" x14ac:dyDescent="0.25">
      <c r="A4273" t="s">
        <v>109</v>
      </c>
      <c r="B4273" t="str">
        <f t="shared" si="66"/>
        <v>ZAR44342</v>
      </c>
      <c r="C4273" s="36" t="s">
        <v>333</v>
      </c>
      <c r="D4273" s="63">
        <v>8.7840000000000001E-2</v>
      </c>
      <c r="E4273" s="64">
        <v>44342</v>
      </c>
      <c r="F4273" s="65">
        <v>44342</v>
      </c>
      <c r="G4273" s="64">
        <v>44342.917349768519</v>
      </c>
    </row>
    <row r="4274" spans="1:7" outlineLevel="1" x14ac:dyDescent="0.25">
      <c r="A4274" t="s">
        <v>109</v>
      </c>
      <c r="B4274" t="str">
        <f t="shared" si="66"/>
        <v>ZAR44341</v>
      </c>
      <c r="C4274" s="36" t="s">
        <v>333</v>
      </c>
      <c r="D4274" s="63">
        <v>8.7040000000000006E-2</v>
      </c>
      <c r="E4274" s="64">
        <v>44341</v>
      </c>
      <c r="F4274" s="65">
        <v>44341</v>
      </c>
      <c r="G4274" s="64">
        <v>44341.917325497685</v>
      </c>
    </row>
    <row r="4275" spans="1:7" outlineLevel="1" x14ac:dyDescent="0.25">
      <c r="A4275" t="s">
        <v>109</v>
      </c>
      <c r="B4275" t="str">
        <f t="shared" si="66"/>
        <v>ZAR44337</v>
      </c>
      <c r="C4275" s="36" t="s">
        <v>333</v>
      </c>
      <c r="D4275" s="63">
        <v>8.6480000000000001E-2</v>
      </c>
      <c r="E4275" s="64">
        <v>44337</v>
      </c>
      <c r="F4275" s="65">
        <v>44340</v>
      </c>
      <c r="G4275" s="64">
        <v>44337.920093368055</v>
      </c>
    </row>
    <row r="4276" spans="1:7" outlineLevel="1" x14ac:dyDescent="0.25">
      <c r="A4276" t="s">
        <v>109</v>
      </c>
      <c r="B4276" t="str">
        <f t="shared" si="66"/>
        <v>ZAR44336</v>
      </c>
      <c r="C4276" s="36" t="s">
        <v>333</v>
      </c>
      <c r="D4276" s="63">
        <v>8.6220000000000005E-2</v>
      </c>
      <c r="E4276" s="64">
        <v>44336</v>
      </c>
      <c r="F4276" s="65">
        <v>44336</v>
      </c>
      <c r="G4276" s="64">
        <v>44336.920090127314</v>
      </c>
    </row>
    <row r="4277" spans="1:7" outlineLevel="1" x14ac:dyDescent="0.25">
      <c r="A4277" t="s">
        <v>109</v>
      </c>
      <c r="B4277" t="str">
        <f t="shared" si="66"/>
        <v>ZAR44335</v>
      </c>
      <c r="C4277" s="36" t="s">
        <v>333</v>
      </c>
      <c r="D4277" s="63">
        <v>8.609E-2</v>
      </c>
      <c r="E4277" s="64">
        <v>44335</v>
      </c>
      <c r="F4277" s="65">
        <v>44335</v>
      </c>
      <c r="G4277" s="64">
        <v>44335.9200403125</v>
      </c>
    </row>
    <row r="4278" spans="1:7" outlineLevel="1" x14ac:dyDescent="0.25">
      <c r="A4278" t="s">
        <v>109</v>
      </c>
      <c r="B4278" t="str">
        <f t="shared" si="66"/>
        <v>ZAR44334</v>
      </c>
      <c r="C4278" s="36" t="s">
        <v>333</v>
      </c>
      <c r="D4278" s="63">
        <v>8.6110000000000006E-2</v>
      </c>
      <c r="E4278" s="64">
        <v>44334</v>
      </c>
      <c r="F4278" s="65">
        <v>44334</v>
      </c>
      <c r="G4278" s="64">
        <v>44334.919997766207</v>
      </c>
    </row>
    <row r="4279" spans="1:7" outlineLevel="1" x14ac:dyDescent="0.25">
      <c r="A4279" t="s">
        <v>109</v>
      </c>
      <c r="B4279" t="str">
        <f t="shared" si="66"/>
        <v>ZAR44333</v>
      </c>
      <c r="C4279" s="36" t="s">
        <v>333</v>
      </c>
      <c r="D4279" s="63">
        <v>8.5550000000000001E-2</v>
      </c>
      <c r="E4279" s="64">
        <v>44333</v>
      </c>
      <c r="F4279" s="65">
        <v>44333</v>
      </c>
      <c r="G4279" s="64">
        <v>44333.919976469908</v>
      </c>
    </row>
    <row r="4280" spans="1:7" outlineLevel="1" x14ac:dyDescent="0.25">
      <c r="A4280" t="s">
        <v>109</v>
      </c>
      <c r="B4280" t="str">
        <f t="shared" si="66"/>
        <v>ZAR44330</v>
      </c>
      <c r="C4280" s="36" t="s">
        <v>333</v>
      </c>
      <c r="D4280" s="63">
        <v>8.5779999999999995E-2</v>
      </c>
      <c r="E4280" s="64">
        <v>44330</v>
      </c>
      <c r="F4280" s="65">
        <v>44332</v>
      </c>
      <c r="G4280" s="64">
        <v>44330.919939085645</v>
      </c>
    </row>
    <row r="4281" spans="1:7" outlineLevel="1" x14ac:dyDescent="0.25">
      <c r="A4281" t="s">
        <v>109</v>
      </c>
      <c r="B4281" t="str">
        <f t="shared" si="66"/>
        <v>ZAR44329</v>
      </c>
      <c r="C4281" s="36" t="s">
        <v>333</v>
      </c>
      <c r="D4281" s="63">
        <v>8.6029999999999995E-2</v>
      </c>
      <c r="E4281" s="64">
        <v>44329</v>
      </c>
      <c r="F4281" s="65">
        <v>44329</v>
      </c>
      <c r="G4281" s="64">
        <v>44329.919875428241</v>
      </c>
    </row>
    <row r="4282" spans="1:7" outlineLevel="1" x14ac:dyDescent="0.25">
      <c r="A4282" t="s">
        <v>109</v>
      </c>
      <c r="B4282" t="str">
        <f t="shared" si="66"/>
        <v>ZAR44328</v>
      </c>
      <c r="C4282" s="36" t="s">
        <v>333</v>
      </c>
      <c r="D4282" s="63">
        <v>8.6029999999999995E-2</v>
      </c>
      <c r="E4282" s="64">
        <v>44328</v>
      </c>
      <c r="F4282" s="65">
        <v>44328</v>
      </c>
      <c r="G4282" s="64">
        <v>44328.919883831019</v>
      </c>
    </row>
    <row r="4283" spans="1:7" outlineLevel="1" x14ac:dyDescent="0.25">
      <c r="A4283" t="s">
        <v>109</v>
      </c>
      <c r="B4283" t="str">
        <f t="shared" si="66"/>
        <v>ZAR44327</v>
      </c>
      <c r="C4283" s="36" t="s">
        <v>333</v>
      </c>
      <c r="D4283" s="63">
        <v>8.6410000000000001E-2</v>
      </c>
      <c r="E4283" s="64">
        <v>44327</v>
      </c>
      <c r="F4283" s="65">
        <v>44327</v>
      </c>
      <c r="G4283" s="64">
        <v>44327.919845370372</v>
      </c>
    </row>
    <row r="4284" spans="1:7" outlineLevel="1" x14ac:dyDescent="0.25">
      <c r="A4284" t="s">
        <v>109</v>
      </c>
      <c r="B4284" t="str">
        <f t="shared" si="66"/>
        <v>ZAR44326</v>
      </c>
      <c r="C4284" s="36" t="s">
        <v>333</v>
      </c>
      <c r="D4284" s="63">
        <v>8.6190000000000003E-2</v>
      </c>
      <c r="E4284" s="64">
        <v>44326</v>
      </c>
      <c r="F4284" s="65">
        <v>44326</v>
      </c>
      <c r="G4284" s="64">
        <v>44326.9198096412</v>
      </c>
    </row>
    <row r="4285" spans="1:7" outlineLevel="1" x14ac:dyDescent="0.25">
      <c r="A4285" t="s">
        <v>109</v>
      </c>
      <c r="B4285" t="str">
        <f t="shared" si="66"/>
        <v>ZAR44323</v>
      </c>
      <c r="C4285" s="36" t="s">
        <v>333</v>
      </c>
      <c r="D4285" s="63">
        <v>8.6230000000000001E-2</v>
      </c>
      <c r="E4285" s="64">
        <v>44323</v>
      </c>
      <c r="F4285" s="65">
        <v>44325</v>
      </c>
      <c r="G4285" s="64">
        <v>44323.919742627317</v>
      </c>
    </row>
    <row r="4286" spans="1:7" outlineLevel="1" x14ac:dyDescent="0.25">
      <c r="A4286" t="s">
        <v>109</v>
      </c>
      <c r="B4286" t="str">
        <f t="shared" si="66"/>
        <v>ZAR44322</v>
      </c>
      <c r="C4286" s="36" t="s">
        <v>333</v>
      </c>
      <c r="D4286" s="63">
        <v>8.5720000000000005E-2</v>
      </c>
      <c r="E4286" s="64">
        <v>44322</v>
      </c>
      <c r="F4286" s="65">
        <v>44322</v>
      </c>
      <c r="G4286" s="64">
        <v>44322.918575578704</v>
      </c>
    </row>
    <row r="4287" spans="1:7" outlineLevel="1" x14ac:dyDescent="0.25">
      <c r="A4287" t="s">
        <v>109</v>
      </c>
      <c r="B4287" t="str">
        <f t="shared" si="66"/>
        <v>ZAR44321</v>
      </c>
      <c r="C4287" s="36" t="s">
        <v>333</v>
      </c>
      <c r="D4287" s="63">
        <v>8.5319999999999993E-2</v>
      </c>
      <c r="E4287" s="64">
        <v>44321</v>
      </c>
      <c r="F4287" s="65">
        <v>44321</v>
      </c>
      <c r="G4287" s="64">
        <v>44321.91852835648</v>
      </c>
    </row>
    <row r="4288" spans="1:7" outlineLevel="1" x14ac:dyDescent="0.25">
      <c r="A4288" t="s">
        <v>109</v>
      </c>
      <c r="B4288" t="str">
        <f t="shared" si="66"/>
        <v>ZAR44320</v>
      </c>
      <c r="C4288" s="36" t="s">
        <v>333</v>
      </c>
      <c r="D4288" s="63">
        <v>8.5040000000000004E-2</v>
      </c>
      <c r="E4288" s="64">
        <v>44320</v>
      </c>
      <c r="F4288" s="65">
        <v>44320</v>
      </c>
      <c r="G4288" s="64">
        <v>44320.918500891203</v>
      </c>
    </row>
    <row r="4289" spans="1:7" outlineLevel="1" x14ac:dyDescent="0.25">
      <c r="A4289" t="s">
        <v>109</v>
      </c>
      <c r="B4289" t="str">
        <f t="shared" si="66"/>
        <v>ZAR44319</v>
      </c>
      <c r="C4289" s="36" t="s">
        <v>333</v>
      </c>
      <c r="D4289" s="63">
        <v>8.5209999999999994E-2</v>
      </c>
      <c r="E4289" s="64">
        <v>44319</v>
      </c>
      <c r="F4289" s="65">
        <v>44319</v>
      </c>
      <c r="G4289" s="64">
        <v>44319.918448692129</v>
      </c>
    </row>
    <row r="4290" spans="1:7" outlineLevel="1" x14ac:dyDescent="0.25">
      <c r="A4290" t="s">
        <v>109</v>
      </c>
      <c r="B4290" t="str">
        <f t="shared" si="66"/>
        <v>ZAR44316</v>
      </c>
      <c r="C4290" s="36" t="s">
        <v>333</v>
      </c>
      <c r="D4290" s="63">
        <v>8.4930000000000005E-2</v>
      </c>
      <c r="E4290" s="64">
        <v>44316</v>
      </c>
      <c r="F4290" s="65">
        <v>44318</v>
      </c>
      <c r="G4290" s="64">
        <v>44316.918249918985</v>
      </c>
    </row>
    <row r="4291" spans="1:7" outlineLevel="1" x14ac:dyDescent="0.25">
      <c r="A4291" t="s">
        <v>109</v>
      </c>
      <c r="B4291" t="str">
        <f t="shared" si="66"/>
        <v>ZAR44315</v>
      </c>
      <c r="C4291" s="36" t="s">
        <v>333</v>
      </c>
      <c r="D4291" s="63">
        <v>8.5919999999999996E-2</v>
      </c>
      <c r="E4291" s="64">
        <v>44315</v>
      </c>
      <c r="F4291" s="65">
        <v>44315</v>
      </c>
      <c r="G4291" s="64">
        <v>44315.91824791667</v>
      </c>
    </row>
    <row r="4292" spans="1:7" outlineLevel="1" x14ac:dyDescent="0.25">
      <c r="A4292" t="s">
        <v>109</v>
      </c>
      <c r="B4292" t="str">
        <f t="shared" si="66"/>
        <v>ZAR44246</v>
      </c>
      <c r="C4292" s="36" t="s">
        <v>333</v>
      </c>
      <c r="D4292" s="63">
        <v>8.5980000000000001E-2</v>
      </c>
      <c r="E4292" s="64">
        <v>44246</v>
      </c>
      <c r="F4292" s="65">
        <v>44314</v>
      </c>
      <c r="G4292" s="64">
        <v>44246.918008333334</v>
      </c>
    </row>
    <row r="4293" spans="1:7" outlineLevel="1" x14ac:dyDescent="0.25">
      <c r="A4293" t="s">
        <v>109</v>
      </c>
      <c r="B4293" t="str">
        <f t="shared" si="66"/>
        <v>ZAR44245</v>
      </c>
      <c r="C4293" s="36" t="s">
        <v>333</v>
      </c>
      <c r="D4293" s="63">
        <v>8.6830000000000004E-2</v>
      </c>
      <c r="E4293" s="64">
        <v>44245</v>
      </c>
      <c r="F4293" s="65">
        <v>44245</v>
      </c>
      <c r="G4293" s="64">
        <v>44245.917984837964</v>
      </c>
    </row>
    <row r="4294" spans="1:7" outlineLevel="1" x14ac:dyDescent="0.25">
      <c r="A4294" t="s">
        <v>109</v>
      </c>
      <c r="B4294" t="str">
        <f t="shared" ref="B4294:B4357" si="67">C4294&amp;E4294</f>
        <v>ZAR44244</v>
      </c>
      <c r="C4294" s="36" t="s">
        <v>333</v>
      </c>
      <c r="D4294" s="63">
        <v>8.6499999999999994E-2</v>
      </c>
      <c r="E4294" s="64">
        <v>44244</v>
      </c>
      <c r="F4294" s="65">
        <v>44244</v>
      </c>
      <c r="G4294" s="64">
        <v>44244.917880706016</v>
      </c>
    </row>
    <row r="4295" spans="1:7" outlineLevel="1" x14ac:dyDescent="0.25">
      <c r="A4295" t="s">
        <v>109</v>
      </c>
      <c r="B4295" t="str">
        <f t="shared" si="67"/>
        <v>ZAR44243</v>
      </c>
      <c r="C4295" s="36" t="s">
        <v>333</v>
      </c>
      <c r="D4295" s="63">
        <v>8.6620000000000003E-2</v>
      </c>
      <c r="E4295" s="64">
        <v>44243</v>
      </c>
      <c r="F4295" s="65">
        <v>44243</v>
      </c>
      <c r="G4295" s="64">
        <v>44243.917890659723</v>
      </c>
    </row>
    <row r="4296" spans="1:7" outlineLevel="1" x14ac:dyDescent="0.25">
      <c r="A4296" t="s">
        <v>109</v>
      </c>
      <c r="B4296" t="str">
        <f t="shared" si="67"/>
        <v>ZAR44239</v>
      </c>
      <c r="C4296" s="36" t="s">
        <v>333</v>
      </c>
      <c r="D4296" s="63">
        <v>8.7169999999999997E-2</v>
      </c>
      <c r="E4296" s="64">
        <v>44239</v>
      </c>
      <c r="F4296" s="65">
        <v>44242</v>
      </c>
      <c r="G4296" s="64">
        <v>44239.917737233794</v>
      </c>
    </row>
    <row r="4297" spans="1:7" outlineLevel="1" x14ac:dyDescent="0.25">
      <c r="A4297" t="s">
        <v>109</v>
      </c>
      <c r="B4297" t="str">
        <f t="shared" si="67"/>
        <v>ZAR44238</v>
      </c>
      <c r="C4297" s="36" t="s">
        <v>333</v>
      </c>
      <c r="D4297" s="63">
        <v>8.6690000000000003E-2</v>
      </c>
      <c r="E4297" s="64">
        <v>44238</v>
      </c>
      <c r="F4297" s="65">
        <v>44238</v>
      </c>
      <c r="G4297" s="64">
        <v>44238.917699456018</v>
      </c>
    </row>
    <row r="4298" spans="1:7" outlineLevel="1" x14ac:dyDescent="0.25">
      <c r="A4298" t="s">
        <v>109</v>
      </c>
      <c r="B4298" t="str">
        <f t="shared" si="67"/>
        <v>ZAR44237</v>
      </c>
      <c r="C4298" s="36" t="s">
        <v>333</v>
      </c>
      <c r="D4298" s="63">
        <v>8.6220000000000005E-2</v>
      </c>
      <c r="E4298" s="64">
        <v>44237</v>
      </c>
      <c r="F4298" s="65">
        <v>44237</v>
      </c>
      <c r="G4298" s="64">
        <v>44237.917652314813</v>
      </c>
    </row>
    <row r="4299" spans="1:7" outlineLevel="1" x14ac:dyDescent="0.25">
      <c r="A4299" t="s">
        <v>109</v>
      </c>
      <c r="B4299" t="str">
        <f t="shared" si="67"/>
        <v>ZAR44236</v>
      </c>
      <c r="C4299" s="36" t="s">
        <v>333</v>
      </c>
      <c r="D4299" s="63">
        <v>8.6129999999999998E-2</v>
      </c>
      <c r="E4299" s="64">
        <v>44236</v>
      </c>
      <c r="F4299" s="65">
        <v>44236</v>
      </c>
      <c r="G4299" s="64">
        <v>44236.917621990739</v>
      </c>
    </row>
    <row r="4300" spans="1:7" outlineLevel="1" x14ac:dyDescent="0.25">
      <c r="A4300" t="s">
        <v>109</v>
      </c>
      <c r="B4300" t="str">
        <f t="shared" si="67"/>
        <v>ZAR44235</v>
      </c>
      <c r="C4300" s="36" t="s">
        <v>333</v>
      </c>
      <c r="D4300" s="63">
        <v>8.5680000000000006E-2</v>
      </c>
      <c r="E4300" s="64">
        <v>44235</v>
      </c>
      <c r="F4300" s="65">
        <v>44235</v>
      </c>
      <c r="G4300" s="64">
        <v>44235.917557141205</v>
      </c>
    </row>
    <row r="4301" spans="1:7" outlineLevel="1" x14ac:dyDescent="0.25">
      <c r="A4301" t="s">
        <v>109</v>
      </c>
      <c r="B4301" t="str">
        <f t="shared" si="67"/>
        <v>ZAR44232</v>
      </c>
      <c r="C4301" s="36" t="s">
        <v>333</v>
      </c>
      <c r="D4301" s="63">
        <v>8.5849999999999996E-2</v>
      </c>
      <c r="E4301" s="64">
        <v>44232</v>
      </c>
      <c r="F4301" s="65">
        <v>44234</v>
      </c>
      <c r="G4301" s="64">
        <v>44232.917487766201</v>
      </c>
    </row>
    <row r="4302" spans="1:7" outlineLevel="1" x14ac:dyDescent="0.25">
      <c r="A4302" t="s">
        <v>109</v>
      </c>
      <c r="B4302" t="str">
        <f t="shared" si="67"/>
        <v>ZAR44231</v>
      </c>
      <c r="C4302" s="36" t="s">
        <v>333</v>
      </c>
      <c r="D4302" s="63">
        <v>8.5279999999999995E-2</v>
      </c>
      <c r="E4302" s="64">
        <v>44231</v>
      </c>
      <c r="F4302" s="65">
        <v>44231</v>
      </c>
      <c r="G4302" s="64">
        <v>44231.917429942128</v>
      </c>
    </row>
    <row r="4303" spans="1:7" outlineLevel="1" x14ac:dyDescent="0.25">
      <c r="A4303" t="s">
        <v>109</v>
      </c>
      <c r="B4303" t="str">
        <f t="shared" si="67"/>
        <v>ZAR44230</v>
      </c>
      <c r="C4303" s="36" t="s">
        <v>333</v>
      </c>
      <c r="D4303" s="63">
        <v>8.5489999999999997E-2</v>
      </c>
      <c r="E4303" s="64">
        <v>44230</v>
      </c>
      <c r="F4303" s="65">
        <v>44230</v>
      </c>
      <c r="G4303" s="64">
        <v>44230.917380127314</v>
      </c>
    </row>
    <row r="4304" spans="1:7" outlineLevel="1" x14ac:dyDescent="0.25">
      <c r="A4304" t="s">
        <v>109</v>
      </c>
      <c r="B4304" t="str">
        <f t="shared" si="67"/>
        <v>ZAR44229</v>
      </c>
      <c r="C4304" s="36" t="s">
        <v>333</v>
      </c>
      <c r="D4304" s="63">
        <v>8.5519999999999999E-2</v>
      </c>
      <c r="E4304" s="64">
        <v>44229</v>
      </c>
      <c r="F4304" s="65">
        <v>44229</v>
      </c>
      <c r="G4304" s="64">
        <v>44229.917329745367</v>
      </c>
    </row>
    <row r="4305" spans="1:7" outlineLevel="1" x14ac:dyDescent="0.25">
      <c r="A4305" t="s">
        <v>109</v>
      </c>
      <c r="B4305" t="str">
        <f t="shared" si="67"/>
        <v>ZAR44228</v>
      </c>
      <c r="C4305" s="36" t="s">
        <v>333</v>
      </c>
      <c r="D4305" s="63">
        <v>8.5250000000000006E-2</v>
      </c>
      <c r="E4305" s="64">
        <v>44228</v>
      </c>
      <c r="F4305" s="65">
        <v>44228</v>
      </c>
      <c r="G4305" s="64">
        <v>44228.917283182869</v>
      </c>
    </row>
    <row r="4306" spans="1:7" outlineLevel="1" x14ac:dyDescent="0.25">
      <c r="A4306" t="s">
        <v>109</v>
      </c>
      <c r="B4306" t="str">
        <f t="shared" si="67"/>
        <v>ZAR44225</v>
      </c>
      <c r="C4306" s="36" t="s">
        <v>333</v>
      </c>
      <c r="D4306" s="63">
        <v>8.4620000000000001E-2</v>
      </c>
      <c r="E4306" s="64">
        <v>44225</v>
      </c>
      <c r="F4306" s="65">
        <v>44227</v>
      </c>
      <c r="G4306" s="64">
        <v>44225.91721565972</v>
      </c>
    </row>
    <row r="4307" spans="1:7" outlineLevel="1" x14ac:dyDescent="0.25">
      <c r="A4307" t="s">
        <v>109</v>
      </c>
      <c r="B4307" t="str">
        <f t="shared" si="67"/>
        <v>ZAR44224</v>
      </c>
      <c r="C4307" s="36" t="s">
        <v>333</v>
      </c>
      <c r="D4307" s="63">
        <v>8.4739999999999996E-2</v>
      </c>
      <c r="E4307" s="64">
        <v>44224</v>
      </c>
      <c r="F4307" s="65">
        <v>44224</v>
      </c>
      <c r="G4307" s="64">
        <v>44224.917155405092</v>
      </c>
    </row>
    <row r="4308" spans="1:7" outlineLevel="1" x14ac:dyDescent="0.25">
      <c r="A4308" t="s">
        <v>109</v>
      </c>
      <c r="B4308" t="str">
        <f t="shared" si="67"/>
        <v>ZAR44223</v>
      </c>
      <c r="C4308" s="36" t="s">
        <v>333</v>
      </c>
      <c r="D4308" s="63">
        <v>8.3900000000000002E-2</v>
      </c>
      <c r="E4308" s="64">
        <v>44223</v>
      </c>
      <c r="F4308" s="65">
        <v>44223</v>
      </c>
      <c r="G4308" s="64">
        <v>44223.917128668982</v>
      </c>
    </row>
    <row r="4309" spans="1:7" outlineLevel="1" x14ac:dyDescent="0.25">
      <c r="A4309" t="s">
        <v>109</v>
      </c>
      <c r="B4309" t="str">
        <f t="shared" si="67"/>
        <v>ZAR44222</v>
      </c>
      <c r="C4309" s="36" t="s">
        <v>333</v>
      </c>
      <c r="D4309" s="63">
        <v>8.4159999999999999E-2</v>
      </c>
      <c r="E4309" s="64">
        <v>44222</v>
      </c>
      <c r="F4309" s="65">
        <v>44222</v>
      </c>
      <c r="G4309" s="64">
        <v>44222.917079432867</v>
      </c>
    </row>
    <row r="4310" spans="1:7" outlineLevel="1" x14ac:dyDescent="0.25">
      <c r="A4310" t="s">
        <v>109</v>
      </c>
      <c r="B4310" t="str">
        <f t="shared" si="67"/>
        <v>ZAR44221</v>
      </c>
      <c r="C4310" s="36" t="s">
        <v>333</v>
      </c>
      <c r="D4310" s="63">
        <v>8.3680000000000004E-2</v>
      </c>
      <c r="E4310" s="64">
        <v>44221</v>
      </c>
      <c r="F4310" s="65">
        <v>44221</v>
      </c>
      <c r="G4310" s="64">
        <v>44221.917050266202</v>
      </c>
    </row>
    <row r="4311" spans="1:7" outlineLevel="1" x14ac:dyDescent="0.25">
      <c r="A4311" t="s">
        <v>109</v>
      </c>
      <c r="B4311" t="str">
        <f t="shared" si="67"/>
        <v>ZAR44218</v>
      </c>
      <c r="C4311" s="36" t="s">
        <v>333</v>
      </c>
      <c r="D4311" s="63">
        <v>8.4269999999999998E-2</v>
      </c>
      <c r="E4311" s="64">
        <v>44218</v>
      </c>
      <c r="F4311" s="65">
        <v>44220</v>
      </c>
      <c r="G4311" s="64">
        <v>44218.919574305553</v>
      </c>
    </row>
    <row r="4312" spans="1:7" outlineLevel="1" x14ac:dyDescent="0.25">
      <c r="A4312" t="s">
        <v>109</v>
      </c>
      <c r="B4312" t="str">
        <f t="shared" si="67"/>
        <v>ZAR44217</v>
      </c>
      <c r="C4312" s="36" t="s">
        <v>333</v>
      </c>
      <c r="D4312" s="63">
        <v>8.4760000000000002E-2</v>
      </c>
      <c r="E4312" s="64">
        <v>44217</v>
      </c>
      <c r="F4312" s="65">
        <v>44217</v>
      </c>
      <c r="G4312" s="64">
        <v>44217.919526585647</v>
      </c>
    </row>
    <row r="4313" spans="1:7" outlineLevel="1" x14ac:dyDescent="0.25">
      <c r="A4313" t="s">
        <v>109</v>
      </c>
      <c r="B4313" t="str">
        <f t="shared" si="67"/>
        <v>ZAR44216</v>
      </c>
      <c r="C4313" s="36" t="s">
        <v>333</v>
      </c>
      <c r="D4313" s="63">
        <v>8.4889999999999993E-2</v>
      </c>
      <c r="E4313" s="64">
        <v>44216</v>
      </c>
      <c r="F4313" s="65">
        <v>44216</v>
      </c>
      <c r="G4313" s="64">
        <v>44216.919487581021</v>
      </c>
    </row>
    <row r="4314" spans="1:7" outlineLevel="1" x14ac:dyDescent="0.25">
      <c r="A4314" t="s">
        <v>109</v>
      </c>
      <c r="B4314" t="str">
        <f t="shared" si="67"/>
        <v>ZAR44215</v>
      </c>
      <c r="C4314" s="36" t="s">
        <v>333</v>
      </c>
      <c r="D4314" s="63">
        <v>8.5080000000000003E-2</v>
      </c>
      <c r="E4314" s="64">
        <v>44215</v>
      </c>
      <c r="F4314" s="65">
        <v>44215</v>
      </c>
      <c r="G4314" s="64">
        <v>44215.919460069446</v>
      </c>
    </row>
    <row r="4315" spans="1:7" outlineLevel="1" x14ac:dyDescent="0.25">
      <c r="A4315" t="s">
        <v>109</v>
      </c>
      <c r="B4315" t="str">
        <f t="shared" si="67"/>
        <v>ZAR44214</v>
      </c>
      <c r="C4315" s="36" t="s">
        <v>333</v>
      </c>
      <c r="D4315" s="63">
        <v>8.3909999999999998E-2</v>
      </c>
      <c r="E4315" s="64">
        <v>44214</v>
      </c>
      <c r="F4315" s="65">
        <v>44214</v>
      </c>
      <c r="G4315" s="64">
        <v>44214.919389317132</v>
      </c>
    </row>
    <row r="4316" spans="1:7" outlineLevel="1" x14ac:dyDescent="0.25">
      <c r="A4316" t="s">
        <v>109</v>
      </c>
      <c r="B4316" t="str">
        <f t="shared" si="67"/>
        <v>ZAR44211</v>
      </c>
      <c r="C4316" s="36" t="s">
        <v>333</v>
      </c>
      <c r="D4316" s="63">
        <v>8.3659999999999998E-2</v>
      </c>
      <c r="E4316" s="64">
        <v>44211</v>
      </c>
      <c r="F4316" s="65">
        <v>44213</v>
      </c>
      <c r="G4316" s="64">
        <v>44211.919304895833</v>
      </c>
    </row>
    <row r="4317" spans="1:7" outlineLevel="1" x14ac:dyDescent="0.25">
      <c r="A4317" t="s">
        <v>109</v>
      </c>
      <c r="B4317" t="str">
        <f t="shared" si="67"/>
        <v>ZAR44210</v>
      </c>
      <c r="C4317" s="36" t="s">
        <v>333</v>
      </c>
      <c r="D4317" s="63">
        <v>8.3710000000000007E-2</v>
      </c>
      <c r="E4317" s="64">
        <v>44210</v>
      </c>
      <c r="F4317" s="65">
        <v>44210</v>
      </c>
      <c r="G4317" s="64">
        <v>44210.919269479164</v>
      </c>
    </row>
    <row r="4318" spans="1:7" outlineLevel="1" x14ac:dyDescent="0.25">
      <c r="A4318" t="s">
        <v>109</v>
      </c>
      <c r="B4318" t="str">
        <f t="shared" si="67"/>
        <v>ZAR44209</v>
      </c>
      <c r="C4318" s="36" t="s">
        <v>333</v>
      </c>
      <c r="D4318" s="63">
        <v>8.3309999999999995E-2</v>
      </c>
      <c r="E4318" s="64">
        <v>44209</v>
      </c>
      <c r="F4318" s="65">
        <v>44209</v>
      </c>
      <c r="G4318" s="64">
        <v>44209.919249965278</v>
      </c>
    </row>
    <row r="4319" spans="1:7" outlineLevel="1" x14ac:dyDescent="0.25">
      <c r="A4319" t="s">
        <v>109</v>
      </c>
      <c r="B4319" t="str">
        <f t="shared" si="67"/>
        <v>ZAR44208</v>
      </c>
      <c r="C4319" s="36" t="s">
        <v>333</v>
      </c>
      <c r="D4319" s="63">
        <v>8.3059999999999995E-2</v>
      </c>
      <c r="E4319" s="64">
        <v>44208</v>
      </c>
      <c r="F4319" s="65">
        <v>44208</v>
      </c>
      <c r="G4319" s="64">
        <v>44208.919174386574</v>
      </c>
    </row>
    <row r="4320" spans="1:7" outlineLevel="1" x14ac:dyDescent="0.25">
      <c r="A4320" t="s">
        <v>109</v>
      </c>
      <c r="B4320" t="str">
        <f t="shared" si="67"/>
        <v>ZAR44207</v>
      </c>
      <c r="C4320" s="36" t="s">
        <v>333</v>
      </c>
      <c r="D4320" s="63">
        <v>8.2320000000000004E-2</v>
      </c>
      <c r="E4320" s="64">
        <v>44207</v>
      </c>
      <c r="F4320" s="65">
        <v>44207</v>
      </c>
      <c r="G4320" s="64">
        <v>44207.919183645834</v>
      </c>
    </row>
    <row r="4321" spans="1:7" outlineLevel="1" x14ac:dyDescent="0.25">
      <c r="A4321" t="s">
        <v>109</v>
      </c>
      <c r="B4321" t="str">
        <f t="shared" si="67"/>
        <v>ZAR44204</v>
      </c>
      <c r="C4321" s="36" t="s">
        <v>333</v>
      </c>
      <c r="D4321" s="63">
        <v>8.2989999999999994E-2</v>
      </c>
      <c r="E4321" s="64">
        <v>44204</v>
      </c>
      <c r="F4321" s="65">
        <v>44206</v>
      </c>
      <c r="G4321" s="64">
        <v>44204.917911539349</v>
      </c>
    </row>
    <row r="4322" spans="1:7" outlineLevel="1" x14ac:dyDescent="0.25">
      <c r="A4322" t="s">
        <v>109</v>
      </c>
      <c r="B4322" t="str">
        <f t="shared" si="67"/>
        <v>ZAR44203</v>
      </c>
      <c r="C4322" s="36" t="s">
        <v>333</v>
      </c>
      <c r="D4322" s="63">
        <v>8.2449999999999996E-2</v>
      </c>
      <c r="E4322" s="64">
        <v>44203</v>
      </c>
      <c r="F4322" s="65">
        <v>44203</v>
      </c>
      <c r="G4322" s="64">
        <v>44203.917849456018</v>
      </c>
    </row>
    <row r="4323" spans="1:7" outlineLevel="1" x14ac:dyDescent="0.25">
      <c r="A4323" t="s">
        <v>109</v>
      </c>
      <c r="B4323" t="str">
        <f t="shared" si="67"/>
        <v>ZAR44202</v>
      </c>
      <c r="C4323" s="36" t="s">
        <v>333</v>
      </c>
      <c r="D4323" s="63">
        <v>8.4209999999999993E-2</v>
      </c>
      <c r="E4323" s="64">
        <v>44202</v>
      </c>
      <c r="F4323" s="65">
        <v>44202</v>
      </c>
      <c r="G4323" s="64">
        <v>44202.917833414351</v>
      </c>
    </row>
    <row r="4324" spans="1:7" outlineLevel="1" x14ac:dyDescent="0.25">
      <c r="A4324" t="s">
        <v>109</v>
      </c>
      <c r="B4324" t="str">
        <f t="shared" si="67"/>
        <v>ZAR44201</v>
      </c>
      <c r="C4324" s="36" t="s">
        <v>333</v>
      </c>
      <c r="D4324" s="63">
        <v>8.4709999999999994E-2</v>
      </c>
      <c r="E4324" s="64">
        <v>44201</v>
      </c>
      <c r="F4324" s="65">
        <v>44201</v>
      </c>
      <c r="G4324" s="64">
        <v>44201.917751851855</v>
      </c>
    </row>
    <row r="4325" spans="1:7" outlineLevel="1" x14ac:dyDescent="0.25">
      <c r="A4325" t="s">
        <v>109</v>
      </c>
      <c r="B4325" t="str">
        <f t="shared" si="67"/>
        <v>ZAR44200</v>
      </c>
      <c r="C4325" s="36" t="s">
        <v>333</v>
      </c>
      <c r="D4325" s="63">
        <v>8.6929999999999993E-2</v>
      </c>
      <c r="E4325" s="64">
        <v>44200</v>
      </c>
      <c r="F4325" s="65">
        <v>44200</v>
      </c>
      <c r="G4325" s="64">
        <v>44200.917732789349</v>
      </c>
    </row>
    <row r="4326" spans="1:7" outlineLevel="1" x14ac:dyDescent="0.25">
      <c r="A4326" t="s">
        <v>109</v>
      </c>
      <c r="B4326" t="str">
        <f t="shared" si="67"/>
        <v>ZAR44196</v>
      </c>
      <c r="C4326" s="36" t="s">
        <v>333</v>
      </c>
      <c r="D4326" s="63">
        <v>8.6790000000000006E-2</v>
      </c>
      <c r="E4326" s="64">
        <v>44196</v>
      </c>
      <c r="F4326" s="65">
        <v>44199</v>
      </c>
      <c r="G4326" s="64">
        <v>44196.917571180558</v>
      </c>
    </row>
    <row r="4327" spans="1:7" outlineLevel="1" x14ac:dyDescent="0.25">
      <c r="A4327" t="s">
        <v>109</v>
      </c>
      <c r="B4327" t="str">
        <f t="shared" si="67"/>
        <v>ZAR44195</v>
      </c>
      <c r="C4327" s="36" t="s">
        <v>333</v>
      </c>
      <c r="D4327" s="63">
        <v>8.7239999999999998E-2</v>
      </c>
      <c r="E4327" s="64">
        <v>44195</v>
      </c>
      <c r="F4327" s="65">
        <v>44195</v>
      </c>
      <c r="G4327" s="64">
        <v>44195.917573298611</v>
      </c>
    </row>
    <row r="4328" spans="1:7" outlineLevel="1" x14ac:dyDescent="0.25">
      <c r="A4328" t="s">
        <v>109</v>
      </c>
      <c r="B4328" t="str">
        <f t="shared" si="67"/>
        <v>ZAR44194</v>
      </c>
      <c r="C4328" s="36" t="s">
        <v>333</v>
      </c>
      <c r="D4328" s="63">
        <v>8.7150000000000005E-2</v>
      </c>
      <c r="E4328" s="64">
        <v>44194</v>
      </c>
      <c r="F4328" s="65">
        <v>44194</v>
      </c>
      <c r="G4328" s="64">
        <v>44194.917537766203</v>
      </c>
    </row>
    <row r="4329" spans="1:7" outlineLevel="1" x14ac:dyDescent="0.25">
      <c r="A4329" t="s">
        <v>109</v>
      </c>
      <c r="B4329" t="str">
        <f t="shared" si="67"/>
        <v>ZAR44189</v>
      </c>
      <c r="C4329" s="36" t="s">
        <v>333</v>
      </c>
      <c r="D4329" s="63">
        <v>8.7770000000000001E-2</v>
      </c>
      <c r="E4329" s="64">
        <v>44189</v>
      </c>
      <c r="F4329" s="65">
        <v>44193</v>
      </c>
      <c r="G4329" s="64">
        <v>44189.917329016207</v>
      </c>
    </row>
    <row r="4330" spans="1:7" outlineLevel="1" x14ac:dyDescent="0.25">
      <c r="A4330" t="s">
        <v>109</v>
      </c>
      <c r="B4330" t="str">
        <f t="shared" si="67"/>
        <v>ZAR44188</v>
      </c>
      <c r="C4330" s="36" t="s">
        <v>333</v>
      </c>
      <c r="D4330" s="63">
        <v>8.8120000000000004E-2</v>
      </c>
      <c r="E4330" s="64">
        <v>44188</v>
      </c>
      <c r="F4330" s="65">
        <v>44188</v>
      </c>
      <c r="G4330" s="64">
        <v>44188.917328854164</v>
      </c>
    </row>
    <row r="4331" spans="1:7" outlineLevel="1" x14ac:dyDescent="0.25">
      <c r="A4331" t="s">
        <v>109</v>
      </c>
      <c r="B4331" t="str">
        <f t="shared" si="67"/>
        <v>ZAR44187</v>
      </c>
      <c r="C4331" s="36" t="s">
        <v>333</v>
      </c>
      <c r="D4331" s="63">
        <v>8.8090000000000002E-2</v>
      </c>
      <c r="E4331" s="64">
        <v>44187</v>
      </c>
      <c r="F4331" s="65">
        <v>44187</v>
      </c>
      <c r="G4331" s="64">
        <v>44187.917285185184</v>
      </c>
    </row>
    <row r="4332" spans="1:7" outlineLevel="1" x14ac:dyDescent="0.25">
      <c r="A4332" t="s">
        <v>109</v>
      </c>
      <c r="B4332" t="str">
        <f t="shared" si="67"/>
        <v>ZAR44186</v>
      </c>
      <c r="C4332" s="36" t="s">
        <v>333</v>
      </c>
      <c r="D4332" s="63">
        <v>8.7749999999999995E-2</v>
      </c>
      <c r="E4332" s="64">
        <v>44186</v>
      </c>
      <c r="F4332" s="65">
        <v>44186</v>
      </c>
      <c r="G4332" s="64">
        <v>44186.917208645835</v>
      </c>
    </row>
    <row r="4333" spans="1:7" outlineLevel="1" x14ac:dyDescent="0.25">
      <c r="A4333" t="s">
        <v>109</v>
      </c>
      <c r="B4333" t="str">
        <f t="shared" si="67"/>
        <v>ZAR44183</v>
      </c>
      <c r="C4333" s="36" t="s">
        <v>333</v>
      </c>
      <c r="D4333" s="63">
        <v>8.7749999999999995E-2</v>
      </c>
      <c r="E4333" s="64">
        <v>44183</v>
      </c>
      <c r="F4333" s="65">
        <v>44185</v>
      </c>
      <c r="G4333" s="64">
        <v>44183.918056944443</v>
      </c>
    </row>
    <row r="4334" spans="1:7" outlineLevel="1" x14ac:dyDescent="0.25">
      <c r="A4334" t="s">
        <v>109</v>
      </c>
      <c r="B4334" t="str">
        <f t="shared" si="67"/>
        <v>ZAR44182</v>
      </c>
      <c r="C4334" s="36" t="s">
        <v>333</v>
      </c>
      <c r="D4334" s="63">
        <v>8.6669999999999997E-2</v>
      </c>
      <c r="E4334" s="64">
        <v>44182</v>
      </c>
      <c r="F4334" s="65">
        <v>44182</v>
      </c>
      <c r="G4334" s="64">
        <v>44182.918008564811</v>
      </c>
    </row>
    <row r="4335" spans="1:7" outlineLevel="1" x14ac:dyDescent="0.25">
      <c r="A4335" t="s">
        <v>109</v>
      </c>
      <c r="B4335" t="str">
        <f t="shared" si="67"/>
        <v>ZAR44181</v>
      </c>
      <c r="C4335" s="36" t="s">
        <v>333</v>
      </c>
      <c r="D4335" s="63">
        <v>8.5830000000000004E-2</v>
      </c>
      <c r="E4335" s="64">
        <v>44181</v>
      </c>
      <c r="F4335" s="65">
        <v>44181</v>
      </c>
      <c r="G4335" s="64">
        <v>44181.917786226855</v>
      </c>
    </row>
    <row r="4336" spans="1:7" outlineLevel="1" x14ac:dyDescent="0.25">
      <c r="A4336" t="s">
        <v>109</v>
      </c>
      <c r="B4336" t="str">
        <f t="shared" si="67"/>
        <v>ZAR44180</v>
      </c>
      <c r="C4336" s="36" t="s">
        <v>333</v>
      </c>
      <c r="D4336" s="63">
        <v>8.5239999999999996E-2</v>
      </c>
      <c r="E4336" s="64">
        <v>44180</v>
      </c>
      <c r="F4336" s="65">
        <v>44180</v>
      </c>
      <c r="G4336" s="64">
        <v>44180.917759108794</v>
      </c>
    </row>
    <row r="4337" spans="1:7" outlineLevel="1" x14ac:dyDescent="0.25">
      <c r="A4337" t="s">
        <v>109</v>
      </c>
      <c r="B4337" t="str">
        <f t="shared" si="67"/>
        <v>ZAR44179</v>
      </c>
      <c r="C4337" s="36" t="s">
        <v>333</v>
      </c>
      <c r="D4337" s="63">
        <v>8.4889999999999993E-2</v>
      </c>
      <c r="E4337" s="64">
        <v>44179</v>
      </c>
      <c r="F4337" s="65">
        <v>44179</v>
      </c>
      <c r="G4337" s="64">
        <v>44179.917695636577</v>
      </c>
    </row>
    <row r="4338" spans="1:7" outlineLevel="1" x14ac:dyDescent="0.25">
      <c r="A4338" t="s">
        <v>109</v>
      </c>
      <c r="B4338" t="str">
        <f t="shared" si="67"/>
        <v>ZAR44176</v>
      </c>
      <c r="C4338" s="36" t="s">
        <v>333</v>
      </c>
      <c r="D4338" s="63">
        <v>8.4400000000000003E-2</v>
      </c>
      <c r="E4338" s="64">
        <v>44176</v>
      </c>
      <c r="F4338" s="65">
        <v>44178</v>
      </c>
      <c r="G4338" s="64">
        <v>44176.917604745373</v>
      </c>
    </row>
    <row r="4339" spans="1:7" outlineLevel="1" x14ac:dyDescent="0.25">
      <c r="A4339" t="s">
        <v>109</v>
      </c>
      <c r="B4339" t="str">
        <f t="shared" si="67"/>
        <v>ZAR44175</v>
      </c>
      <c r="C4339" s="36" t="s">
        <v>333</v>
      </c>
      <c r="D4339" s="63">
        <v>8.4709999999999994E-2</v>
      </c>
      <c r="E4339" s="64">
        <v>44175</v>
      </c>
      <c r="F4339" s="65">
        <v>44175</v>
      </c>
      <c r="G4339" s="64">
        <v>44175.917578009263</v>
      </c>
    </row>
    <row r="4340" spans="1:7" outlineLevel="1" x14ac:dyDescent="0.25">
      <c r="A4340" t="s">
        <v>109</v>
      </c>
      <c r="B4340" t="str">
        <f t="shared" si="67"/>
        <v>ZAR44174</v>
      </c>
      <c r="C4340" s="36" t="s">
        <v>333</v>
      </c>
      <c r="D4340" s="63">
        <v>8.5550000000000001E-2</v>
      </c>
      <c r="E4340" s="64">
        <v>44174</v>
      </c>
      <c r="F4340" s="65">
        <v>44174</v>
      </c>
      <c r="G4340" s="64">
        <v>44174.917545254626</v>
      </c>
    </row>
    <row r="4341" spans="1:7" outlineLevel="1" x14ac:dyDescent="0.25">
      <c r="A4341" t="s">
        <v>109</v>
      </c>
      <c r="B4341" t="str">
        <f t="shared" si="67"/>
        <v>ZAR44173</v>
      </c>
      <c r="C4341" s="36" t="s">
        <v>333</v>
      </c>
      <c r="D4341" s="63">
        <v>8.5349999999999995E-2</v>
      </c>
      <c r="E4341" s="64">
        <v>44173</v>
      </c>
      <c r="F4341" s="65">
        <v>44173</v>
      </c>
      <c r="G4341" s="64">
        <v>44173.917465740742</v>
      </c>
    </row>
    <row r="4342" spans="1:7" outlineLevel="1" x14ac:dyDescent="0.25">
      <c r="A4342" t="s">
        <v>109</v>
      </c>
      <c r="B4342" t="str">
        <f t="shared" si="67"/>
        <v>ZAR44172</v>
      </c>
      <c r="C4342" s="36" t="s">
        <v>333</v>
      </c>
      <c r="D4342" s="63">
        <v>8.4510000000000002E-2</v>
      </c>
      <c r="E4342" s="64">
        <v>44172</v>
      </c>
      <c r="F4342" s="65">
        <v>44172</v>
      </c>
      <c r="G4342" s="64">
        <v>44172.917364699075</v>
      </c>
    </row>
    <row r="4343" spans="1:7" outlineLevel="1" x14ac:dyDescent="0.25">
      <c r="A4343" t="s">
        <v>109</v>
      </c>
      <c r="B4343" t="str">
        <f t="shared" si="67"/>
        <v>ZAR44169</v>
      </c>
      <c r="C4343" s="36" t="s">
        <v>333</v>
      </c>
      <c r="D4343" s="63">
        <v>8.4320000000000006E-2</v>
      </c>
      <c r="E4343" s="64">
        <v>44169</v>
      </c>
      <c r="F4343" s="65">
        <v>44171</v>
      </c>
      <c r="G4343" s="64">
        <v>44169.917272766201</v>
      </c>
    </row>
    <row r="4344" spans="1:7" outlineLevel="1" x14ac:dyDescent="0.25">
      <c r="A4344" t="s">
        <v>109</v>
      </c>
      <c r="B4344" t="str">
        <f t="shared" si="67"/>
        <v>ZAR44168</v>
      </c>
      <c r="C4344" s="36" t="s">
        <v>333</v>
      </c>
      <c r="D4344" s="63">
        <v>8.4760000000000002E-2</v>
      </c>
      <c r="E4344" s="64">
        <v>44168</v>
      </c>
      <c r="F4344" s="65">
        <v>44168</v>
      </c>
      <c r="G4344" s="64">
        <v>44168.917229629631</v>
      </c>
    </row>
    <row r="4345" spans="1:7" outlineLevel="1" x14ac:dyDescent="0.25">
      <c r="A4345" t="s">
        <v>109</v>
      </c>
      <c r="B4345" t="str">
        <f t="shared" si="67"/>
        <v>ZAR44167</v>
      </c>
      <c r="C4345" s="36" t="s">
        <v>333</v>
      </c>
      <c r="D4345" s="63">
        <v>8.4279999999999994E-2</v>
      </c>
      <c r="E4345" s="64">
        <v>44167</v>
      </c>
      <c r="F4345" s="65">
        <v>44167</v>
      </c>
      <c r="G4345" s="64">
        <v>44167.917205289355</v>
      </c>
    </row>
    <row r="4346" spans="1:7" outlineLevel="1" x14ac:dyDescent="0.25">
      <c r="A4346" t="s">
        <v>109</v>
      </c>
      <c r="B4346" t="str">
        <f t="shared" si="67"/>
        <v>ZAR44166</v>
      </c>
      <c r="C4346" s="36" t="s">
        <v>333</v>
      </c>
      <c r="D4346" s="63">
        <v>8.4849999999999995E-2</v>
      </c>
      <c r="E4346" s="64">
        <v>44166</v>
      </c>
      <c r="F4346" s="65">
        <v>44166</v>
      </c>
      <c r="G4346" s="64">
        <v>44166.917142395832</v>
      </c>
    </row>
    <row r="4347" spans="1:7" outlineLevel="1" x14ac:dyDescent="0.25">
      <c r="A4347" t="s">
        <v>109</v>
      </c>
      <c r="B4347" t="str">
        <f t="shared" si="67"/>
        <v>ZAR44165</v>
      </c>
      <c r="C4347" s="36" t="s">
        <v>333</v>
      </c>
      <c r="D4347" s="63">
        <v>8.4070000000000006E-2</v>
      </c>
      <c r="E4347" s="64">
        <v>44165</v>
      </c>
      <c r="F4347" s="65">
        <v>44165</v>
      </c>
      <c r="G4347" s="64">
        <v>44165.917064849535</v>
      </c>
    </row>
    <row r="4348" spans="1:7" outlineLevel="1" x14ac:dyDescent="0.25">
      <c r="A4348" t="s">
        <v>109</v>
      </c>
      <c r="B4348" t="str">
        <f t="shared" si="67"/>
        <v>ZAR44162</v>
      </c>
      <c r="C4348" s="36" t="s">
        <v>333</v>
      </c>
      <c r="D4348" s="63">
        <v>8.5099999999999995E-2</v>
      </c>
      <c r="E4348" s="64">
        <v>44162</v>
      </c>
      <c r="F4348" s="65">
        <v>44164</v>
      </c>
      <c r="G4348" s="64">
        <v>44162.916942326388</v>
      </c>
    </row>
    <row r="4349" spans="1:7" outlineLevel="1" x14ac:dyDescent="0.25">
      <c r="A4349" t="s">
        <v>109</v>
      </c>
      <c r="B4349" t="str">
        <f t="shared" si="67"/>
        <v>ZAR44161</v>
      </c>
      <c r="C4349" s="36" t="s">
        <v>333</v>
      </c>
      <c r="D4349" s="63">
        <v>8.5500000000000007E-2</v>
      </c>
      <c r="E4349" s="64">
        <v>44161</v>
      </c>
      <c r="F4349" s="65">
        <v>44161</v>
      </c>
      <c r="G4349" s="64">
        <v>44161.916928275466</v>
      </c>
    </row>
    <row r="4350" spans="1:7" outlineLevel="1" x14ac:dyDescent="0.25">
      <c r="A4350" t="s">
        <v>109</v>
      </c>
      <c r="B4350" t="str">
        <f t="shared" si="67"/>
        <v>ZAR44160</v>
      </c>
      <c r="C4350" s="36" t="s">
        <v>333</v>
      </c>
      <c r="D4350" s="63">
        <v>8.5519999999999999E-2</v>
      </c>
      <c r="E4350" s="64">
        <v>44160</v>
      </c>
      <c r="F4350" s="65">
        <v>44160</v>
      </c>
      <c r="G4350" s="64">
        <v>44160.916847418979</v>
      </c>
    </row>
    <row r="4351" spans="1:7" outlineLevel="1" x14ac:dyDescent="0.25">
      <c r="A4351" t="s">
        <v>109</v>
      </c>
      <c r="B4351" t="str">
        <f t="shared" si="67"/>
        <v>ZAR44159</v>
      </c>
      <c r="C4351" s="36" t="s">
        <v>333</v>
      </c>
      <c r="D4351" s="63">
        <v>8.5360000000000005E-2</v>
      </c>
      <c r="E4351" s="64">
        <v>44159</v>
      </c>
      <c r="F4351" s="65">
        <v>44159</v>
      </c>
      <c r="G4351" s="64">
        <v>44159.916795636571</v>
      </c>
    </row>
    <row r="4352" spans="1:7" outlineLevel="1" x14ac:dyDescent="0.25">
      <c r="A4352" t="s">
        <v>109</v>
      </c>
      <c r="B4352" t="str">
        <f t="shared" si="67"/>
        <v>ZAR44158</v>
      </c>
      <c r="C4352" s="36" t="s">
        <v>333</v>
      </c>
      <c r="D4352" s="63">
        <v>8.4909999999999999E-2</v>
      </c>
      <c r="E4352" s="64">
        <v>44158</v>
      </c>
      <c r="F4352" s="65">
        <v>44158</v>
      </c>
      <c r="G4352" s="64">
        <v>44158.91676443287</v>
      </c>
    </row>
    <row r="4353" spans="1:7" outlineLevel="1" x14ac:dyDescent="0.25">
      <c r="A4353" t="s">
        <v>109</v>
      </c>
      <c r="B4353" t="str">
        <f t="shared" si="67"/>
        <v>ZAR44155</v>
      </c>
      <c r="C4353" s="36" t="s">
        <v>333</v>
      </c>
      <c r="D4353" s="63">
        <v>8.5260000000000002E-2</v>
      </c>
      <c r="E4353" s="64">
        <v>44155</v>
      </c>
      <c r="F4353" s="65">
        <v>44157</v>
      </c>
      <c r="G4353" s="64">
        <v>44155.918238969905</v>
      </c>
    </row>
    <row r="4354" spans="1:7" outlineLevel="1" x14ac:dyDescent="0.25">
      <c r="A4354" t="s">
        <v>109</v>
      </c>
      <c r="B4354" t="str">
        <f t="shared" si="67"/>
        <v>ZAR44154</v>
      </c>
      <c r="C4354" s="36" t="s">
        <v>333</v>
      </c>
      <c r="D4354" s="63">
        <v>8.4589999999999999E-2</v>
      </c>
      <c r="E4354" s="64">
        <v>44154</v>
      </c>
      <c r="F4354" s="65">
        <v>44154</v>
      </c>
      <c r="G4354" s="64">
        <v>44154.918178009262</v>
      </c>
    </row>
    <row r="4355" spans="1:7" outlineLevel="1" x14ac:dyDescent="0.25">
      <c r="A4355" t="s">
        <v>109</v>
      </c>
      <c r="B4355" t="str">
        <f t="shared" si="67"/>
        <v>ZAR44153</v>
      </c>
      <c r="C4355" s="36" t="s">
        <v>333</v>
      </c>
      <c r="D4355" s="63">
        <v>8.4680000000000005E-2</v>
      </c>
      <c r="E4355" s="64">
        <v>44153</v>
      </c>
      <c r="F4355" s="65">
        <v>44153</v>
      </c>
      <c r="G4355" s="64">
        <v>44153.918149502315</v>
      </c>
    </row>
    <row r="4356" spans="1:7" outlineLevel="1" x14ac:dyDescent="0.25">
      <c r="A4356" t="s">
        <v>109</v>
      </c>
      <c r="B4356" t="str">
        <f t="shared" si="67"/>
        <v>ZAR44152</v>
      </c>
      <c r="C4356" s="36" t="s">
        <v>333</v>
      </c>
      <c r="D4356" s="63">
        <v>8.4959999999999994E-2</v>
      </c>
      <c r="E4356" s="64">
        <v>44152</v>
      </c>
      <c r="F4356" s="65">
        <v>44152</v>
      </c>
      <c r="G4356" s="64">
        <v>44152.918135150459</v>
      </c>
    </row>
    <row r="4357" spans="1:7" outlineLevel="1" x14ac:dyDescent="0.25">
      <c r="A4357" t="s">
        <v>109</v>
      </c>
      <c r="B4357" t="str">
        <f t="shared" si="67"/>
        <v>ZAR44151</v>
      </c>
      <c r="C4357" s="36" t="s">
        <v>333</v>
      </c>
      <c r="D4357" s="63">
        <v>8.5250000000000006E-2</v>
      </c>
      <c r="E4357" s="64">
        <v>44151</v>
      </c>
      <c r="F4357" s="65">
        <v>44151</v>
      </c>
      <c r="G4357" s="64">
        <v>44151.918084606485</v>
      </c>
    </row>
    <row r="4358" spans="1:7" outlineLevel="1" x14ac:dyDescent="0.25">
      <c r="A4358" t="s">
        <v>109</v>
      </c>
      <c r="B4358" t="str">
        <f t="shared" ref="B4358:B4361" si="68">C4358&amp;E4358</f>
        <v>ZAR44148</v>
      </c>
      <c r="C4358" s="36" t="s">
        <v>333</v>
      </c>
      <c r="D4358" s="63">
        <v>8.4540000000000004E-2</v>
      </c>
      <c r="E4358" s="64">
        <v>44148</v>
      </c>
      <c r="F4358" s="65">
        <v>44150</v>
      </c>
      <c r="G4358" s="64">
        <v>44148.917906516202</v>
      </c>
    </row>
    <row r="4359" spans="1:7" outlineLevel="1" x14ac:dyDescent="0.25">
      <c r="A4359" t="s">
        <v>109</v>
      </c>
      <c r="B4359" t="str">
        <f t="shared" si="68"/>
        <v>ZAR44147</v>
      </c>
      <c r="C4359" s="36" t="s">
        <v>333</v>
      </c>
      <c r="D4359" s="63">
        <v>8.4019999999999997E-2</v>
      </c>
      <c r="E4359" s="64">
        <v>44147</v>
      </c>
      <c r="F4359" s="65">
        <v>44147</v>
      </c>
      <c r="G4359" s="64">
        <v>44147.917910613425</v>
      </c>
    </row>
    <row r="4360" spans="1:7" outlineLevel="1" x14ac:dyDescent="0.25">
      <c r="A4360" t="s">
        <v>109</v>
      </c>
      <c r="B4360" t="str">
        <f t="shared" si="68"/>
        <v>ZAR44145</v>
      </c>
      <c r="C4360" s="36" t="s">
        <v>333</v>
      </c>
      <c r="D4360" s="63">
        <v>8.3400000000000002E-2</v>
      </c>
      <c r="E4360" s="64">
        <v>44145</v>
      </c>
      <c r="F4360" s="65">
        <v>44146</v>
      </c>
      <c r="G4360" s="64">
        <v>44145.917824039352</v>
      </c>
    </row>
    <row r="4361" spans="1:7" outlineLevel="1" x14ac:dyDescent="0.25">
      <c r="A4361" t="s">
        <v>109</v>
      </c>
      <c r="B4361" t="str">
        <f t="shared" si="68"/>
        <v>ZAR44144</v>
      </c>
      <c r="C4361" s="36" t="s">
        <v>333</v>
      </c>
      <c r="D4361" s="63">
        <v>8.4459999999999993E-2</v>
      </c>
      <c r="E4361" s="64">
        <v>44144</v>
      </c>
      <c r="F4361" s="65">
        <v>44144</v>
      </c>
      <c r="G4361" s="64">
        <v>44144.917735682873</v>
      </c>
    </row>
    <row r="4362" spans="1:7" x14ac:dyDescent="0.25">
      <c r="A4362" t="s">
        <v>298</v>
      </c>
      <c r="C4362" s="66"/>
      <c r="D4362" s="67">
        <f>SUBTOTAL(9,D6:D4361)</f>
        <v>2175.0876519999993</v>
      </c>
      <c r="E4362" s="68"/>
      <c r="F4362" s="69"/>
      <c r="G4362" s="68"/>
    </row>
    <row r="4363" spans="1:7" x14ac:dyDescent="0.25">
      <c r="A4363" t="s">
        <v>299</v>
      </c>
      <c r="B4363" t="str">
        <f>C4363&amp;E4363</f>
        <v/>
      </c>
      <c r="D4363" s="63"/>
      <c r="E4363" s="64"/>
      <c r="F4363" s="65"/>
      <c r="G4363" s="64"/>
    </row>
    <row r="4364" spans="1:7" x14ac:dyDescent="0.25">
      <c r="A4364" t="s">
        <v>300</v>
      </c>
      <c r="C4364" s="66"/>
      <c r="D4364" s="67"/>
      <c r="E4364" s="68"/>
      <c r="F4364" s="69"/>
      <c r="G4364" s="68"/>
    </row>
  </sheetData>
  <autoFilter ref="B4:G4364" xr:uid="{00000000-0009-0000-0000-000007000000}"/>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DE0470BD6AB1B47A2E2DEB47E87CB3B" ma:contentTypeVersion="12" ma:contentTypeDescription="Create a new document." ma:contentTypeScope="" ma:versionID="6e54920fb6beb1cb162d25d77b975208">
  <xsd:schema xmlns:xsd="http://www.w3.org/2001/XMLSchema" xmlns:xs="http://www.w3.org/2001/XMLSchema" xmlns:p="http://schemas.microsoft.com/office/2006/metadata/properties" xmlns:ns2="e505bab7-4d66-4cd3-ba70-fa0baac42db4" xmlns:ns3="42444769-0c8a-404c-b05a-3e86400d1812" targetNamespace="http://schemas.microsoft.com/office/2006/metadata/properties" ma:root="true" ma:fieldsID="002d6d639c361657a1f526e6151bdb94" ns2:_="" ns3:_="">
    <xsd:import namespace="e505bab7-4d66-4cd3-ba70-fa0baac42db4"/>
    <xsd:import namespace="42444769-0c8a-404c-b05a-3e86400d181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EventHashCode" minOccurs="0"/>
                <xsd:element ref="ns2:MediaServiceGenerationTime" minOccurs="0"/>
                <xsd:element ref="ns2:MediaServiceAutoTags" minOccurs="0"/>
                <xsd:element ref="ns2:MediaServiceOCR" minOccurs="0"/>
                <xsd:element ref="ns2:MediaServiceAutoKeyPoints" minOccurs="0"/>
                <xsd:element ref="ns2:MediaServiceKeyPoint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05bab7-4d66-4cd3-ba70-fa0baac42d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444769-0c8a-404c-b05a-3e86400d181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70FC53-B7AF-4105-AEC7-2D0A9BCF60A7}">
  <ds:schemaRefs>
    <ds:schemaRef ds:uri="e505bab7-4d66-4cd3-ba70-fa0baac42db4"/>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42444769-0c8a-404c-b05a-3e86400d1812"/>
    <ds:schemaRef ds:uri="http://schemas.microsoft.com/office/2006/metadata/properties"/>
    <ds:schemaRef ds:uri="http://purl.org/dc/elements/1.1/"/>
    <ds:schemaRef ds:uri="http://www.w3.org/XML/1998/namespace"/>
    <ds:schemaRef ds:uri="http://purl.org/dc/dcmitype/"/>
  </ds:schemaRefs>
</ds:datastoreItem>
</file>

<file path=customXml/itemProps2.xml><?xml version="1.0" encoding="utf-8"?>
<ds:datastoreItem xmlns:ds="http://schemas.openxmlformats.org/officeDocument/2006/customXml" ds:itemID="{F5C5B63C-EE53-4272-8595-D4ED06E497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05bab7-4d66-4cd3-ba70-fa0baac42db4"/>
    <ds:schemaRef ds:uri="42444769-0c8a-404c-b05a-3e86400d1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43D81B-EB25-4755-B3DF-8384148EC3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Instructions &gt; AP</vt:lpstr>
      <vt:lpstr>Payment Requisition</vt:lpstr>
      <vt:lpstr>_control</vt:lpstr>
      <vt:lpstr>Conversion Template</vt:lpstr>
      <vt:lpstr>Loadsheet GL07</vt:lpstr>
      <vt:lpstr>Periods</vt:lpstr>
      <vt:lpstr>WO Type</vt:lpstr>
      <vt:lpstr>FX Rates</vt:lpstr>
      <vt:lpstr>'Payment Requisition'!Print_Area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Melissa Wang</dc:creator>
  <cp:keywords/>
  <dc:description/>
  <cp:lastModifiedBy>Alex Nowak</cp:lastModifiedBy>
  <cp:revision/>
  <cp:lastPrinted>2021-10-27T17:39:13Z</cp:lastPrinted>
  <dcterms:created xsi:type="dcterms:W3CDTF">2021-01-04T22:57:01Z</dcterms:created>
  <dcterms:modified xsi:type="dcterms:W3CDTF">2026-05-04T22:46:22Z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0x0101008DE0470BD6AB1B47A2E2DEB47E87CB3B</vt:lpwstr>
  </property>
</Properties>
</file>